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tabRatio="583" activeTab="0"/>
  </bookViews>
  <sheets>
    <sheet name="Sheet1" sheetId="1" r:id="rId1"/>
    <sheet name="Sheet2" sheetId="2" r:id="rId2"/>
    <sheet name="Sheet3" sheetId="3" r:id="rId3"/>
  </sheets>
  <definedNames>
    <definedName name="_xlnm.Print_Titles" localSheetId="0">'Sheet1'!$A:$E</definedName>
  </definedNames>
  <calcPr fullCalcOnLoad="1"/>
</workbook>
</file>

<file path=xl/comments1.xml><?xml version="1.0" encoding="utf-8"?>
<comments xmlns="http://schemas.openxmlformats.org/spreadsheetml/2006/main">
  <authors>
    <author>Jerry Dunmire</author>
  </authors>
  <commentList>
    <comment ref="E30" authorId="0">
      <text>
        <r>
          <rPr>
            <b/>
            <sz val="8"/>
            <rFont val="Tahoma"/>
            <family val="0"/>
          </rPr>
          <t>Jerry Dunmire:</t>
        </r>
        <r>
          <rPr>
            <sz val="8"/>
            <rFont val="Tahoma"/>
            <family val="0"/>
          </rPr>
          <t xml:space="preserve">
$5.49 from Digikey
this price is from Microchip for UOP
</t>
        </r>
      </text>
    </comment>
    <comment ref="A4" authorId="0">
      <text>
        <r>
          <rPr>
            <b/>
            <sz val="8"/>
            <rFont val="Tahoma"/>
            <family val="0"/>
          </rPr>
          <t>Jerry Dunmire:</t>
        </r>
        <r>
          <rPr>
            <sz val="8"/>
            <rFont val="Tahoma"/>
            <family val="0"/>
          </rPr>
          <t xml:space="preserve">
www.pcbpro.com, 2week turn.</t>
        </r>
      </text>
    </comment>
    <comment ref="A3" authorId="0">
      <text>
        <r>
          <rPr>
            <b/>
            <sz val="8"/>
            <rFont val="Tahoma"/>
            <family val="0"/>
          </rPr>
          <t>Jerry Dunmire:</t>
        </r>
        <r>
          <rPr>
            <sz val="8"/>
            <rFont val="Tahoma"/>
            <family val="0"/>
          </rPr>
          <t xml:space="preserve">
www.pcb123.com
</t>
        </r>
      </text>
    </comment>
    <comment ref="A19" authorId="0">
      <text>
        <r>
          <rPr>
            <b/>
            <sz val="8"/>
            <rFont val="Tahoma"/>
            <family val="0"/>
          </rPr>
          <t>Jerry Dunmire:</t>
        </r>
        <r>
          <rPr>
            <sz val="8"/>
            <rFont val="Tahoma"/>
            <family val="0"/>
          </rPr>
          <t xml:space="preserve">
Mating header for J3 on EPEC-5 power supply
</t>
        </r>
      </text>
    </comment>
    <comment ref="F18" authorId="0">
      <text>
        <r>
          <rPr>
            <b/>
            <sz val="8"/>
            <rFont val="Tahoma"/>
            <family val="0"/>
          </rPr>
          <t>Jerry Dunmire:</t>
        </r>
        <r>
          <rPr>
            <sz val="8"/>
            <rFont val="Tahoma"/>
            <family val="0"/>
          </rPr>
          <t xml:space="preserve">
1/2 of a 80 pin stick
</t>
        </r>
      </text>
    </comment>
    <comment ref="I18" authorId="0">
      <text>
        <r>
          <rPr>
            <b/>
            <sz val="8"/>
            <rFont val="Tahoma"/>
            <family val="0"/>
          </rPr>
          <t>Jerry Dunmire:</t>
        </r>
        <r>
          <rPr>
            <sz val="8"/>
            <rFont val="Tahoma"/>
            <family val="0"/>
          </rPr>
          <t xml:space="preserve">
1/2 of a 80 pin stick
</t>
        </r>
      </text>
    </comment>
    <comment ref="A33" authorId="0">
      <text>
        <r>
          <rPr>
            <b/>
            <sz val="8"/>
            <rFont val="Tahoma"/>
            <family val="0"/>
          </rPr>
          <t>Jerry Dunmire:</t>
        </r>
        <r>
          <rPr>
            <sz val="8"/>
            <rFont val="Tahoma"/>
            <family val="0"/>
          </rPr>
          <t xml:space="preserve">
Alternate for the Crystal and caps C7 and C8
</t>
        </r>
      </text>
    </comment>
    <comment ref="L18" authorId="0">
      <text>
        <r>
          <rPr>
            <b/>
            <sz val="8"/>
            <rFont val="Tahoma"/>
            <family val="0"/>
          </rPr>
          <t>Jerry Dunmire:</t>
        </r>
        <r>
          <rPr>
            <sz val="8"/>
            <rFont val="Tahoma"/>
            <family val="0"/>
          </rPr>
          <t xml:space="preserve">
80 pin stick is divided in two.
</t>
        </r>
      </text>
    </comment>
    <comment ref="L6" authorId="0">
      <text>
        <r>
          <rPr>
            <b/>
            <sz val="8"/>
            <rFont val="Tahoma"/>
            <family val="0"/>
          </rPr>
          <t>Jerry Dunmire:</t>
        </r>
        <r>
          <rPr>
            <sz val="8"/>
            <rFont val="Tahoma"/>
            <family val="0"/>
          </rPr>
          <t xml:space="preserve">
Inc. power supply and two 5x7 dot matrix displays.</t>
        </r>
      </text>
    </comment>
    <comment ref="R6" authorId="0">
      <text>
        <r>
          <rPr>
            <b/>
            <sz val="8"/>
            <rFont val="Tahoma"/>
            <family val="0"/>
          </rPr>
          <t>Jerry Dunmire:</t>
        </r>
        <r>
          <rPr>
            <sz val="8"/>
            <rFont val="Tahoma"/>
            <family val="0"/>
          </rPr>
          <t xml:space="preserve">
one dot matrix display, two switches, and the pot.
</t>
        </r>
      </text>
    </comment>
    <comment ref="R18" authorId="0">
      <text>
        <r>
          <rPr>
            <b/>
            <sz val="8"/>
            <rFont val="Tahoma"/>
            <family val="0"/>
          </rPr>
          <t>Jerry Dunmire:</t>
        </r>
        <r>
          <rPr>
            <sz val="8"/>
            <rFont val="Tahoma"/>
            <family val="0"/>
          </rPr>
          <t xml:space="preserve">
1/2 of a 80 pin stick
</t>
        </r>
      </text>
    </comment>
    <comment ref="F6" authorId="0">
      <text>
        <r>
          <rPr>
            <b/>
            <sz val="8"/>
            <rFont val="Tahoma"/>
            <family val="0"/>
          </rPr>
          <t>Jerry Dunmire:</t>
        </r>
        <r>
          <rPr>
            <sz val="8"/>
            <rFont val="Tahoma"/>
            <family val="0"/>
          </rPr>
          <t xml:space="preserve">
One 5x7 dot matrix display, 2 buttons, no headers, no power supply. Possible ECPE-5</t>
        </r>
      </text>
    </comment>
    <comment ref="I6" authorId="0">
      <text>
        <r>
          <rPr>
            <b/>
            <sz val="8"/>
            <rFont val="Tahoma"/>
            <family val="0"/>
          </rPr>
          <t>Jerry Dunmire:</t>
        </r>
        <r>
          <rPr>
            <sz val="8"/>
            <rFont val="Tahoma"/>
            <family val="0"/>
          </rPr>
          <t xml:space="preserve">
Same as version 1, but with crystal rather than ceramic resonator.</t>
        </r>
      </text>
    </comment>
    <comment ref="F30" authorId="0">
      <text>
        <r>
          <rPr>
            <b/>
            <sz val="8"/>
            <rFont val="Tahoma"/>
            <family val="0"/>
          </rPr>
          <t>Jerry Dunmire:</t>
        </r>
        <r>
          <rPr>
            <sz val="8"/>
            <rFont val="Tahoma"/>
            <family val="0"/>
          </rPr>
          <t xml:space="preserve">
Parts donated by Microchip</t>
        </r>
      </text>
    </comment>
    <comment ref="O6" authorId="0">
      <text>
        <r>
          <rPr>
            <b/>
            <sz val="8"/>
            <rFont val="Tahoma"/>
            <family val="0"/>
          </rPr>
          <t>Jerry Dunmire:</t>
        </r>
        <r>
          <rPr>
            <sz val="8"/>
            <rFont val="Tahoma"/>
            <family val="0"/>
          </rPr>
          <t xml:space="preserve">
Minimum price board for use with ECPE-5 power supply. Nothing on the daughter board.
</t>
        </r>
      </text>
    </comment>
    <comment ref="O18" authorId="0">
      <text>
        <r>
          <rPr>
            <b/>
            <sz val="8"/>
            <rFont val="Tahoma"/>
            <family val="0"/>
          </rPr>
          <t>Jerry Dunmire:</t>
        </r>
        <r>
          <rPr>
            <sz val="8"/>
            <rFont val="Tahoma"/>
            <family val="0"/>
          </rPr>
          <t xml:space="preserve">
1/2 of a 80 pin stick
</t>
        </r>
      </text>
    </comment>
    <comment ref="U6" authorId="0">
      <text>
        <r>
          <rPr>
            <b/>
            <sz val="8"/>
            <rFont val="Tahoma"/>
            <family val="0"/>
          </rPr>
          <t>Jerry Dunmire:</t>
        </r>
        <r>
          <rPr>
            <sz val="8"/>
            <rFont val="Tahoma"/>
            <family val="0"/>
          </rPr>
          <t xml:space="preserve">
one dot matrix display, two switches, and the pot.
</t>
        </r>
      </text>
    </comment>
    <comment ref="U18" authorId="0">
      <text>
        <r>
          <rPr>
            <b/>
            <sz val="8"/>
            <rFont val="Tahoma"/>
            <family val="0"/>
          </rPr>
          <t>Jerry Dunmire:</t>
        </r>
        <r>
          <rPr>
            <sz val="8"/>
            <rFont val="Tahoma"/>
            <family val="0"/>
          </rPr>
          <t xml:space="preserve">
1/2 of a 80 pin stick
</t>
        </r>
      </text>
    </comment>
    <comment ref="X6" authorId="0">
      <text>
        <r>
          <rPr>
            <b/>
            <sz val="8"/>
            <rFont val="Tahoma"/>
            <family val="0"/>
          </rPr>
          <t>Jerry Dunmire:</t>
        </r>
        <r>
          <rPr>
            <sz val="8"/>
            <rFont val="Tahoma"/>
            <family val="0"/>
          </rPr>
          <t xml:space="preserve">
one dot matrix display, two switches, and the pot.
</t>
        </r>
      </text>
    </comment>
    <comment ref="X18" authorId="0">
      <text>
        <r>
          <rPr>
            <b/>
            <sz val="8"/>
            <rFont val="Tahoma"/>
            <family val="0"/>
          </rPr>
          <t>Jerry Dunmire:</t>
        </r>
        <r>
          <rPr>
            <sz val="8"/>
            <rFont val="Tahoma"/>
            <family val="0"/>
          </rPr>
          <t xml:space="preserve">
1/2 of a 80 pin stick
</t>
        </r>
      </text>
    </comment>
    <comment ref="C18" authorId="0">
      <text>
        <r>
          <rPr>
            <b/>
            <sz val="8"/>
            <rFont val="Tahoma"/>
            <family val="0"/>
          </rPr>
          <t>Jerry Dunmire:</t>
        </r>
        <r>
          <rPr>
            <sz val="8"/>
            <rFont val="Tahoma"/>
            <family val="0"/>
          </rPr>
          <t xml:space="preserve">
This part number, and the individual cost, is for an 80 pin part. The 80 pin header is designed to be broken into smaller sections. Each 80 pin header will yield 2 40pin headers.</t>
        </r>
      </text>
    </comment>
    <comment ref="A20" authorId="0">
      <text>
        <r>
          <rPr>
            <b/>
            <sz val="8"/>
            <rFont val="Tahoma"/>
            <family val="0"/>
          </rPr>
          <t>Jerry Dunmire:</t>
        </r>
        <r>
          <rPr>
            <sz val="8"/>
            <rFont val="Tahoma"/>
            <family val="0"/>
          </rPr>
          <t xml:space="preserve">
A more cost effective option is to buy a longer strip and break the strip into the required header lengths.  For example: Digikey part number 929400-01-36-ND</t>
        </r>
      </text>
    </comment>
    <comment ref="B13" authorId="0">
      <text>
        <r>
          <rPr>
            <b/>
            <sz val="8"/>
            <rFont val="Tahoma"/>
            <family val="0"/>
          </rPr>
          <t>Jerry Dunmire:</t>
        </r>
        <r>
          <rPr>
            <sz val="8"/>
            <rFont val="Tahoma"/>
            <family val="0"/>
          </rPr>
          <t xml:space="preserve">
The -100 on this part number indicates that the LED includes a 25.4mm vertical spacer. The spacer is not required, but this was the cheapest version available from DigiKey. Substitue any 5mm diameter (T1-34 package) LED.
</t>
        </r>
      </text>
    </comment>
    <comment ref="B30" authorId="0">
      <text>
        <r>
          <rPr>
            <b/>
            <sz val="8"/>
            <rFont val="Tahoma"/>
            <family val="0"/>
          </rPr>
          <t>Jerry Dunmire:</t>
        </r>
        <r>
          <rPr>
            <sz val="8"/>
            <rFont val="Tahoma"/>
            <family val="0"/>
          </rPr>
          <t xml:space="preserve">
The board will support a 16F877A, but the Wloader program only runs on the non-A version for now.</t>
        </r>
      </text>
    </comment>
  </commentList>
</comments>
</file>

<file path=xl/sharedStrings.xml><?xml version="1.0" encoding="utf-8"?>
<sst xmlns="http://schemas.openxmlformats.org/spreadsheetml/2006/main" count="163" uniqueCount="143">
  <si>
    <t>#boards</t>
  </si>
  <si>
    <t>Cost/ea</t>
  </si>
  <si>
    <t>Cost Total</t>
  </si>
  <si>
    <t>Ref. Designator</t>
  </si>
  <si>
    <t>PCB</t>
  </si>
  <si>
    <t>Qty/kit</t>
  </si>
  <si>
    <t>Cost/kit</t>
  </si>
  <si>
    <t>Number of kits</t>
  </si>
  <si>
    <t>MAX232</t>
  </si>
  <si>
    <t>Totals</t>
  </si>
  <si>
    <t>DigiKey PN</t>
  </si>
  <si>
    <t>Description</t>
  </si>
  <si>
    <t>Mfr PN</t>
  </si>
  <si>
    <t>Micro, PIC</t>
  </si>
  <si>
    <t>20MHz Ceramic Resonator</t>
  </si>
  <si>
    <t>ZTT-20.00MX</t>
  </si>
  <si>
    <t>X909-ND</t>
  </si>
  <si>
    <t>296-1402-5-ND</t>
  </si>
  <si>
    <t>MAX232N</t>
  </si>
  <si>
    <t>X1</t>
  </si>
  <si>
    <t>C7, C8</t>
  </si>
  <si>
    <t>U1</t>
  </si>
  <si>
    <t>U3</t>
  </si>
  <si>
    <t>LM78M05CT</t>
  </si>
  <si>
    <t>LM78M05CTFS-ND</t>
  </si>
  <si>
    <t>IC REG 0.5A 0-125DEG C TO-220</t>
  </si>
  <si>
    <t>U2</t>
  </si>
  <si>
    <t>Resistor, 1k</t>
  </si>
  <si>
    <t>Resistor, 330</t>
  </si>
  <si>
    <t>Resistor, 10k</t>
  </si>
  <si>
    <t>Resistor, 22k</t>
  </si>
  <si>
    <t>Diode, 1N4004</t>
  </si>
  <si>
    <t>Cap., 0.1uF</t>
  </si>
  <si>
    <t>Conn, 9-pin, D</t>
  </si>
  <si>
    <t>CFR-12JB-1K0</t>
  </si>
  <si>
    <t>1.0KEBK-ND</t>
  </si>
  <si>
    <t>10KEBK-ND</t>
  </si>
  <si>
    <t>22KEBK-ND</t>
  </si>
  <si>
    <t>330EBK-ND</t>
  </si>
  <si>
    <t>CFR-12JB-330R</t>
  </si>
  <si>
    <t>CFR-12JB-22K</t>
  </si>
  <si>
    <t>CFR-12JB-10K</t>
  </si>
  <si>
    <t>1N4004</t>
  </si>
  <si>
    <t>1N4004GICT-ND</t>
  </si>
  <si>
    <t>561-1101-100</t>
  </si>
  <si>
    <t>350-1183-ND</t>
  </si>
  <si>
    <t>LED, 2mA</t>
  </si>
  <si>
    <t>K105M20Z5UF5TH5</t>
  </si>
  <si>
    <t>Cap., 1uF, monolithic ceramic</t>
  </si>
  <si>
    <t>BC1139CT-ND</t>
  </si>
  <si>
    <t>K104M15Z5UF5TL2</t>
  </si>
  <si>
    <t>BC1127CT-ND</t>
  </si>
  <si>
    <t>K220J15C0GF5TH5</t>
  </si>
  <si>
    <t>Cap., 20pF (substituting 22pf)</t>
  </si>
  <si>
    <t>BC1034CT-ND</t>
  </si>
  <si>
    <t>6MM LIGHT TOUCH SWITCH 100GF</t>
  </si>
  <si>
    <t>EVQ-PAC04M</t>
  </si>
  <si>
    <t>P8006S-ND</t>
  </si>
  <si>
    <t>171-009-212-001</t>
  </si>
  <si>
    <t>4209F-ND</t>
  </si>
  <si>
    <t>4-103777-0</t>
  </si>
  <si>
    <t>Header - 40 pin, dual row</t>
  </si>
  <si>
    <t>R1</t>
  </si>
  <si>
    <t>R3,R5</t>
  </si>
  <si>
    <t>R4</t>
  </si>
  <si>
    <t>D1,D2,D3,D4</t>
  </si>
  <si>
    <t>D5</t>
  </si>
  <si>
    <t>C5</t>
  </si>
  <si>
    <t>J1</t>
  </si>
  <si>
    <t>J2</t>
  </si>
  <si>
    <t>Rectifier</t>
  </si>
  <si>
    <t>DF005M</t>
  </si>
  <si>
    <t>DF005MIR-ND</t>
  </si>
  <si>
    <t>POT TRIMMER 10K OHM VERTICAL</t>
  </si>
  <si>
    <t>201XR103B</t>
  </si>
  <si>
    <t>201XR103B-ND</t>
  </si>
  <si>
    <t>R20</t>
  </si>
  <si>
    <t>40 production, 4.1x2.5", w silkscreen</t>
  </si>
  <si>
    <t>2 proto, 4.1x2.5", no silkscreen</t>
  </si>
  <si>
    <t>D6</t>
  </si>
  <si>
    <t>3 CIRCUIT HEADER,.100 RT ANGLE</t>
  </si>
  <si>
    <t>22-05-2031</t>
  </si>
  <si>
    <t>WM4101-ND</t>
  </si>
  <si>
    <t>J4</t>
  </si>
  <si>
    <t>J3,J5</t>
  </si>
  <si>
    <t>J6</t>
  </si>
  <si>
    <t>ED7208-ND</t>
  </si>
  <si>
    <t>SIP HEADER 8 POS STRAIGHT PCB</t>
  </si>
  <si>
    <t>800-10-008-10-001</t>
  </si>
  <si>
    <t>S1,S2,S3</t>
  </si>
  <si>
    <t>LTP-757KR</t>
  </si>
  <si>
    <t>LED MATRIX 5X7 0.7" SUPER RED</t>
  </si>
  <si>
    <t>LED MATRIX 5X7 1.2" SUPER RED</t>
  </si>
  <si>
    <t>LTP-1557AKR</t>
  </si>
  <si>
    <t>160-1567-5-ND</t>
  </si>
  <si>
    <t>U6</t>
  </si>
  <si>
    <t>U4,U5</t>
  </si>
  <si>
    <t>160-1555-5-ND</t>
  </si>
  <si>
    <t>Full</t>
  </si>
  <si>
    <t>Student contrib ($25)</t>
  </si>
  <si>
    <t>Department cost</t>
  </si>
  <si>
    <t>PCB Total</t>
  </si>
  <si>
    <t>BCD Clock</t>
  </si>
  <si>
    <t>BCD Clock v2</t>
  </si>
  <si>
    <t>CPU only w 40pin header</t>
  </si>
  <si>
    <t>BCD Daugther board small</t>
  </si>
  <si>
    <t>BCD Daugther board, Large</t>
  </si>
  <si>
    <t>Dual 5x7 daughter board</t>
  </si>
  <si>
    <t>Cap., 47uF, electrolytic</t>
  </si>
  <si>
    <t>C1,C2,C3,C4,C6</t>
  </si>
  <si>
    <t>P10321-ND</t>
  </si>
  <si>
    <t>EEU-FC1H470</t>
  </si>
  <si>
    <t>ECS-200-20-1</t>
  </si>
  <si>
    <t>X036-ND</t>
  </si>
  <si>
    <t>CRYSTAL 20.00MHZ 20PF HC-49/UA</t>
  </si>
  <si>
    <t>A26525-ND</t>
  </si>
  <si>
    <t>Power Jack, 2.1mmID x 5.5mmOD</t>
  </si>
  <si>
    <t>RAPC722</t>
  </si>
  <si>
    <t>SC1153-ND</t>
  </si>
  <si>
    <t>R2,R6,R7,R8,R9,R10,R11,R12,R13,R14,R15,R16,R17,R18,R19,R22</t>
  </si>
  <si>
    <t>Resistor, 4.7k</t>
  </si>
  <si>
    <t>R21</t>
  </si>
  <si>
    <t>CFR-12JB-4K7</t>
  </si>
  <si>
    <t>4.7KEBK-ND</t>
  </si>
  <si>
    <t>IC DAC DUAL V-OUT SRL 8BIT 8-DIP</t>
  </si>
  <si>
    <t>MAX522CPA</t>
  </si>
  <si>
    <t>MAX522CPA-ND</t>
  </si>
  <si>
    <t>U7</t>
  </si>
  <si>
    <t>IC THERMOMETER/STAT PROG 3-PR35</t>
  </si>
  <si>
    <t>DS1821</t>
  </si>
  <si>
    <t>DS1821-ND</t>
  </si>
  <si>
    <t>U8</t>
  </si>
  <si>
    <t>TRANSISTOR AMP NPN GP TO-92 CASE</t>
  </si>
  <si>
    <t>PN2222A</t>
  </si>
  <si>
    <t>PN2222A-ND</t>
  </si>
  <si>
    <t>Q1</t>
  </si>
  <si>
    <t>Cap., 0.01uF</t>
  </si>
  <si>
    <t>K103K15X7RF5TH5</t>
  </si>
  <si>
    <t>BC1095CT-ND</t>
  </si>
  <si>
    <t>C12</t>
  </si>
  <si>
    <t>C9,C10,C11</t>
  </si>
  <si>
    <t>PIC16F877-20/P-ND</t>
  </si>
  <si>
    <t>PIC16F877-20/P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</si>
</sst>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7">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44" fontId="0" fillId="0" borderId="0" xfId="17" applyAlignment="1">
      <alignment/>
    </xf>
    <xf numFmtId="0" fontId="0" fillId="0" borderId="0" xfId="0" applyAlignment="1">
      <alignment horizontal="left" indent="1"/>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xf>
    <xf numFmtId="44" fontId="1" fillId="0" borderId="1" xfId="17" applyFont="1" applyBorder="1" applyAlignment="1">
      <alignment/>
    </xf>
    <xf numFmtId="44" fontId="0" fillId="0" borderId="0" xfId="0" applyNumberFormat="1" applyAlignment="1">
      <alignment/>
    </xf>
    <xf numFmtId="0" fontId="0" fillId="0" borderId="1" xfId="0" applyBorder="1" applyAlignment="1">
      <alignment/>
    </xf>
    <xf numFmtId="44" fontId="0" fillId="0" borderId="1" xfId="17" applyBorder="1" applyAlignment="1">
      <alignment/>
    </xf>
    <xf numFmtId="44" fontId="0" fillId="0" borderId="1" xfId="0" applyNumberFormat="1" applyBorder="1" applyAlignment="1">
      <alignment/>
    </xf>
    <xf numFmtId="0" fontId="0" fillId="0" borderId="0" xfId="0" applyAlignment="1">
      <alignment horizontal="left"/>
    </xf>
    <xf numFmtId="0" fontId="0" fillId="0" borderId="1" xfId="0" applyBorder="1" applyAlignment="1">
      <alignment horizontal="left" indent="1"/>
    </xf>
    <xf numFmtId="0" fontId="0" fillId="0" borderId="0" xfId="0" applyBorder="1" applyAlignment="1">
      <alignment/>
    </xf>
    <xf numFmtId="44" fontId="0" fillId="0" borderId="0" xfId="17" applyBorder="1" applyAlignment="1">
      <alignment/>
    </xf>
    <xf numFmtId="44" fontId="0" fillId="0" borderId="0" xfId="0" applyNumberFormat="1" applyBorder="1" applyAlignment="1">
      <alignment/>
    </xf>
    <xf numFmtId="0" fontId="0" fillId="0" borderId="0" xfId="0" applyBorder="1" applyAlignment="1">
      <alignment wrapText="1"/>
    </xf>
    <xf numFmtId="0" fontId="0" fillId="0" borderId="0" xfId="0" applyAlignment="1">
      <alignment vertical="top"/>
    </xf>
    <xf numFmtId="0" fontId="0" fillId="0" borderId="0" xfId="0" applyAlignment="1">
      <alignment vertical="top" wrapText="1"/>
    </xf>
    <xf numFmtId="44" fontId="0" fillId="0" borderId="0" xfId="17" applyAlignment="1">
      <alignment vertical="top"/>
    </xf>
    <xf numFmtId="44" fontId="0" fillId="0" borderId="0" xfId="0" applyNumberFormat="1" applyAlignment="1">
      <alignment vertical="top"/>
    </xf>
    <xf numFmtId="0" fontId="0" fillId="0" borderId="0" xfId="0" applyAlignment="1">
      <alignment horizontal="left" vertical="top"/>
    </xf>
    <xf numFmtId="0" fontId="0" fillId="0" borderId="0" xfId="0" applyBorder="1" applyAlignment="1">
      <alignment horizontal="left"/>
    </xf>
    <xf numFmtId="0" fontId="0" fillId="0" borderId="1"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1"/>
  <sheetViews>
    <sheetView tabSelected="1" workbookViewId="0" topLeftCell="A10">
      <pane xSplit="10620" topLeftCell="L1" activePane="topLeft" state="split"/>
      <selection pane="topLeft" activeCell="A28" sqref="A28"/>
      <selection pane="topRight" activeCell="F11" sqref="F11"/>
    </sheetView>
  </sheetViews>
  <sheetFormatPr defaultColWidth="9.140625" defaultRowHeight="12.75"/>
  <cols>
    <col min="1" max="1" width="34.57421875" style="0" customWidth="1"/>
    <col min="2" max="2" width="18.00390625" style="0" customWidth="1"/>
    <col min="3" max="3" width="20.00390625" style="0" customWidth="1"/>
    <col min="4" max="4" width="14.57421875" style="0" customWidth="1"/>
    <col min="5" max="5" width="10.28125" style="1" bestFit="1" customWidth="1"/>
    <col min="8" max="8" width="11.57421875" style="0" customWidth="1"/>
    <col min="11" max="11" width="10.8515625" style="0" customWidth="1"/>
    <col min="14" max="14" width="10.140625" style="0" customWidth="1"/>
    <col min="17" max="17" width="10.28125" style="0" customWidth="1"/>
    <col min="20" max="20" width="10.28125" style="0" customWidth="1"/>
    <col min="23" max="23" width="10.28125" style="0" customWidth="1"/>
    <col min="26" max="26" width="10.28125" style="0" customWidth="1"/>
  </cols>
  <sheetData>
    <row r="1" spans="1:2" ht="12.75">
      <c r="A1" s="3" t="s">
        <v>7</v>
      </c>
      <c r="B1">
        <v>40</v>
      </c>
    </row>
    <row r="2" spans="1:4" ht="12.75">
      <c r="A2" t="s">
        <v>4</v>
      </c>
      <c r="B2" t="s">
        <v>0</v>
      </c>
      <c r="C2" s="1"/>
      <c r="D2" s="1"/>
    </row>
    <row r="3" spans="1:5" ht="12.75">
      <c r="A3" s="2" t="s">
        <v>78</v>
      </c>
      <c r="B3">
        <v>2</v>
      </c>
      <c r="C3" s="1">
        <v>45.49</v>
      </c>
      <c r="D3" s="1">
        <f>C3*B3</f>
        <v>90.98</v>
      </c>
      <c r="E3"/>
    </row>
    <row r="4" spans="1:5" ht="12.75">
      <c r="A4" s="2" t="s">
        <v>77</v>
      </c>
      <c r="B4">
        <f>B1</f>
        <v>40</v>
      </c>
      <c r="C4" s="1">
        <v>8.51</v>
      </c>
      <c r="D4" s="1">
        <f>C4*B4</f>
        <v>340.4</v>
      </c>
      <c r="E4"/>
    </row>
    <row r="5" spans="1:5" ht="12.75">
      <c r="A5" s="2" t="s">
        <v>101</v>
      </c>
      <c r="C5" s="1">
        <f>D5/B4</f>
        <v>10.7845</v>
      </c>
      <c r="D5" s="1">
        <f>D3+D4</f>
        <v>431.38</v>
      </c>
      <c r="E5"/>
    </row>
    <row r="6" spans="6:24" ht="12.75">
      <c r="F6" s="3" t="s">
        <v>102</v>
      </c>
      <c r="I6" s="3" t="s">
        <v>103</v>
      </c>
      <c r="L6" s="3" t="s">
        <v>98</v>
      </c>
      <c r="O6" s="3" t="s">
        <v>104</v>
      </c>
      <c r="R6" s="3" t="s">
        <v>105</v>
      </c>
      <c r="U6" s="3" t="s">
        <v>106</v>
      </c>
      <c r="X6" s="3" t="s">
        <v>107</v>
      </c>
    </row>
    <row r="7" spans="1:26" s="5" customFormat="1" ht="12.75">
      <c r="A7" s="4" t="s">
        <v>11</v>
      </c>
      <c r="B7" s="4" t="s">
        <v>12</v>
      </c>
      <c r="C7" s="4" t="s">
        <v>10</v>
      </c>
      <c r="D7" s="5" t="s">
        <v>3</v>
      </c>
      <c r="E7" s="6" t="s">
        <v>1</v>
      </c>
      <c r="F7" s="5" t="s">
        <v>5</v>
      </c>
      <c r="G7" s="6" t="s">
        <v>6</v>
      </c>
      <c r="H7" s="5" t="s">
        <v>2</v>
      </c>
      <c r="I7" s="5" t="s">
        <v>5</v>
      </c>
      <c r="J7" s="6" t="s">
        <v>6</v>
      </c>
      <c r="K7" s="5" t="s">
        <v>2</v>
      </c>
      <c r="L7" s="5" t="s">
        <v>5</v>
      </c>
      <c r="M7" s="6" t="s">
        <v>6</v>
      </c>
      <c r="N7" s="5" t="s">
        <v>2</v>
      </c>
      <c r="O7" s="5" t="s">
        <v>5</v>
      </c>
      <c r="P7" s="6" t="s">
        <v>6</v>
      </c>
      <c r="Q7" s="5" t="s">
        <v>2</v>
      </c>
      <c r="R7" s="5" t="s">
        <v>5</v>
      </c>
      <c r="S7" s="6" t="s">
        <v>6</v>
      </c>
      <c r="T7" s="5" t="s">
        <v>2</v>
      </c>
      <c r="U7" s="5" t="s">
        <v>5</v>
      </c>
      <c r="V7" s="6" t="s">
        <v>6</v>
      </c>
      <c r="W7" s="5" t="s">
        <v>2</v>
      </c>
      <c r="X7" s="5" t="s">
        <v>5</v>
      </c>
      <c r="Y7" s="6" t="s">
        <v>6</v>
      </c>
      <c r="Z7" s="5" t="s">
        <v>2</v>
      </c>
    </row>
    <row r="8" spans="1:26" ht="25.5">
      <c r="A8" s="11" t="s">
        <v>48</v>
      </c>
      <c r="B8" s="16" t="s">
        <v>47</v>
      </c>
      <c r="C8" t="s">
        <v>49</v>
      </c>
      <c r="D8" t="s">
        <v>109</v>
      </c>
      <c r="E8" s="1">
        <v>0.34</v>
      </c>
      <c r="F8">
        <v>4</v>
      </c>
      <c r="G8" s="1">
        <f aca="true" t="shared" si="0" ref="G8:G37">F8*$E8</f>
        <v>1.36</v>
      </c>
      <c r="H8" s="7">
        <f aca="true" t="shared" si="1" ref="H8:H39">G8*$B$1</f>
        <v>54.400000000000006</v>
      </c>
      <c r="I8">
        <v>4</v>
      </c>
      <c r="J8" s="1">
        <f aca="true" t="shared" si="2" ref="J8:J37">I8*$E8</f>
        <v>1.36</v>
      </c>
      <c r="K8" s="7">
        <f aca="true" t="shared" si="3" ref="K8:K39">J8*$B$1</f>
        <v>54.400000000000006</v>
      </c>
      <c r="L8">
        <v>5</v>
      </c>
      <c r="M8" s="1">
        <f aca="true" t="shared" si="4" ref="M8:M37">L8*$E8</f>
        <v>1.7000000000000002</v>
      </c>
      <c r="N8" s="7">
        <f aca="true" t="shared" si="5" ref="N8:N39">M8*$B$1</f>
        <v>68</v>
      </c>
      <c r="O8">
        <v>4</v>
      </c>
      <c r="P8" s="1">
        <f aca="true" t="shared" si="6" ref="P8:P37">O8*$E8</f>
        <v>1.36</v>
      </c>
      <c r="Q8" s="7">
        <f aca="true" t="shared" si="7" ref="Q8:Q39">P8*$B$1</f>
        <v>54.400000000000006</v>
      </c>
      <c r="R8">
        <v>0</v>
      </c>
      <c r="S8" s="1">
        <f aca="true" t="shared" si="8" ref="S8:S38">R8*$E8</f>
        <v>0</v>
      </c>
      <c r="T8" s="7">
        <f aca="true" t="shared" si="9" ref="T8:T39">S8*$B$1</f>
        <v>0</v>
      </c>
      <c r="U8">
        <v>0</v>
      </c>
      <c r="V8" s="1">
        <f aca="true" t="shared" si="10" ref="V8:V38">U8*$E8</f>
        <v>0</v>
      </c>
      <c r="W8" s="7">
        <f aca="true" t="shared" si="11" ref="W8:W39">V8*$B$1</f>
        <v>0</v>
      </c>
      <c r="X8">
        <v>0</v>
      </c>
      <c r="Y8" s="1">
        <f aca="true" t="shared" si="12" ref="Y8:Y38">X8*$E8</f>
        <v>0</v>
      </c>
      <c r="Z8" s="7">
        <f aca="true" t="shared" si="13" ref="Z8:Z39">Y8*$B$1</f>
        <v>0</v>
      </c>
    </row>
    <row r="9" spans="1:26" ht="12.75">
      <c r="A9" s="11" t="s">
        <v>108</v>
      </c>
      <c r="B9" t="s">
        <v>111</v>
      </c>
      <c r="C9" t="s">
        <v>110</v>
      </c>
      <c r="D9" t="s">
        <v>67</v>
      </c>
      <c r="E9" s="1">
        <v>0.228</v>
      </c>
      <c r="F9">
        <v>0</v>
      </c>
      <c r="G9" s="1">
        <f t="shared" si="0"/>
        <v>0</v>
      </c>
      <c r="H9" s="7">
        <f t="shared" si="1"/>
        <v>0</v>
      </c>
      <c r="I9">
        <v>0</v>
      </c>
      <c r="J9" s="1">
        <f aca="true" t="shared" si="14" ref="J9:J14">I9*$E9</f>
        <v>0</v>
      </c>
      <c r="K9" s="7">
        <f t="shared" si="3"/>
        <v>0</v>
      </c>
      <c r="L9">
        <v>1</v>
      </c>
      <c r="M9" s="1">
        <f t="shared" si="4"/>
        <v>0.228</v>
      </c>
      <c r="N9" s="7">
        <f t="shared" si="5"/>
        <v>9.120000000000001</v>
      </c>
      <c r="O9">
        <v>0</v>
      </c>
      <c r="P9" s="1">
        <f t="shared" si="6"/>
        <v>0</v>
      </c>
      <c r="Q9" s="7">
        <f t="shared" si="7"/>
        <v>0</v>
      </c>
      <c r="R9">
        <v>0</v>
      </c>
      <c r="S9" s="1">
        <f t="shared" si="8"/>
        <v>0</v>
      </c>
      <c r="T9" s="7">
        <f t="shared" si="9"/>
        <v>0</v>
      </c>
      <c r="U9">
        <v>0</v>
      </c>
      <c r="V9" s="1">
        <f t="shared" si="10"/>
        <v>0</v>
      </c>
      <c r="W9" s="7">
        <f t="shared" si="11"/>
        <v>0</v>
      </c>
      <c r="X9">
        <v>0</v>
      </c>
      <c r="Y9" s="1">
        <f t="shared" si="12"/>
        <v>0</v>
      </c>
      <c r="Z9" s="7">
        <f t="shared" si="13"/>
        <v>0</v>
      </c>
    </row>
    <row r="10" spans="1:26" ht="12.75">
      <c r="A10" s="11" t="s">
        <v>32</v>
      </c>
      <c r="B10" t="s">
        <v>50</v>
      </c>
      <c r="C10" t="s">
        <v>51</v>
      </c>
      <c r="D10" t="s">
        <v>140</v>
      </c>
      <c r="E10" s="1">
        <v>0.078</v>
      </c>
      <c r="F10">
        <v>1</v>
      </c>
      <c r="G10" s="1">
        <f t="shared" si="0"/>
        <v>0.078</v>
      </c>
      <c r="H10" s="7">
        <f t="shared" si="1"/>
        <v>3.12</v>
      </c>
      <c r="I10">
        <v>1</v>
      </c>
      <c r="J10" s="1">
        <f t="shared" si="14"/>
        <v>0.078</v>
      </c>
      <c r="K10" s="7">
        <f t="shared" si="3"/>
        <v>3.12</v>
      </c>
      <c r="L10">
        <v>3</v>
      </c>
      <c r="M10" s="1">
        <f t="shared" si="4"/>
        <v>0.23399999999999999</v>
      </c>
      <c r="N10" s="7">
        <f t="shared" si="5"/>
        <v>9.36</v>
      </c>
      <c r="O10">
        <v>1</v>
      </c>
      <c r="P10" s="1">
        <f t="shared" si="6"/>
        <v>0.078</v>
      </c>
      <c r="Q10" s="7">
        <f t="shared" si="7"/>
        <v>3.12</v>
      </c>
      <c r="R10">
        <v>0</v>
      </c>
      <c r="S10" s="1">
        <f t="shared" si="8"/>
        <v>0</v>
      </c>
      <c r="T10" s="7">
        <f t="shared" si="9"/>
        <v>0</v>
      </c>
      <c r="U10">
        <v>0</v>
      </c>
      <c r="V10" s="1">
        <f t="shared" si="10"/>
        <v>0</v>
      </c>
      <c r="W10" s="7">
        <f t="shared" si="11"/>
        <v>0</v>
      </c>
      <c r="X10">
        <v>0</v>
      </c>
      <c r="Y10" s="1">
        <f t="shared" si="12"/>
        <v>0</v>
      </c>
      <c r="Z10" s="7">
        <f t="shared" si="13"/>
        <v>0</v>
      </c>
    </row>
    <row r="11" spans="1:26" ht="12.75">
      <c r="A11" s="11" t="s">
        <v>136</v>
      </c>
      <c r="B11" t="s">
        <v>137</v>
      </c>
      <c r="C11" t="s">
        <v>138</v>
      </c>
      <c r="D11" t="s">
        <v>139</v>
      </c>
      <c r="E11" s="1">
        <v>0.078</v>
      </c>
      <c r="G11" s="1">
        <f t="shared" si="0"/>
        <v>0</v>
      </c>
      <c r="H11" s="7">
        <f t="shared" si="1"/>
        <v>0</v>
      </c>
      <c r="J11" s="1">
        <f t="shared" si="14"/>
        <v>0</v>
      </c>
      <c r="K11" s="7">
        <f t="shared" si="3"/>
        <v>0</v>
      </c>
      <c r="L11">
        <v>1</v>
      </c>
      <c r="M11" s="1">
        <f t="shared" si="4"/>
        <v>0.078</v>
      </c>
      <c r="N11" s="7">
        <f t="shared" si="5"/>
        <v>3.12</v>
      </c>
      <c r="O11">
        <v>1</v>
      </c>
      <c r="P11" s="1">
        <f t="shared" si="6"/>
        <v>0.078</v>
      </c>
      <c r="Q11" s="7">
        <f t="shared" si="7"/>
        <v>3.12</v>
      </c>
      <c r="R11">
        <v>0</v>
      </c>
      <c r="S11" s="1">
        <f t="shared" si="8"/>
        <v>0</v>
      </c>
      <c r="T11" s="7">
        <f t="shared" si="9"/>
        <v>0</v>
      </c>
      <c r="U11">
        <v>0</v>
      </c>
      <c r="V11" s="1">
        <f t="shared" si="10"/>
        <v>0</v>
      </c>
      <c r="W11" s="7">
        <f t="shared" si="11"/>
        <v>0</v>
      </c>
      <c r="X11">
        <v>0</v>
      </c>
      <c r="Y11" s="1">
        <f t="shared" si="12"/>
        <v>0</v>
      </c>
      <c r="Z11" s="7">
        <f t="shared" si="13"/>
        <v>0</v>
      </c>
    </row>
    <row r="12" spans="1:26" ht="12.75">
      <c r="A12" s="11" t="s">
        <v>53</v>
      </c>
      <c r="B12" t="s">
        <v>52</v>
      </c>
      <c r="C12" t="s">
        <v>54</v>
      </c>
      <c r="D12" t="s">
        <v>20</v>
      </c>
      <c r="E12" s="1">
        <v>0.108</v>
      </c>
      <c r="F12">
        <v>0</v>
      </c>
      <c r="G12" s="1">
        <f t="shared" si="0"/>
        <v>0</v>
      </c>
      <c r="H12" s="7">
        <f t="shared" si="1"/>
        <v>0</v>
      </c>
      <c r="I12">
        <v>2</v>
      </c>
      <c r="J12" s="1">
        <f t="shared" si="14"/>
        <v>0.216</v>
      </c>
      <c r="K12" s="7">
        <f t="shared" si="3"/>
        <v>8.64</v>
      </c>
      <c r="L12">
        <v>0</v>
      </c>
      <c r="M12" s="1">
        <f t="shared" si="4"/>
        <v>0</v>
      </c>
      <c r="N12" s="7">
        <f t="shared" si="5"/>
        <v>0</v>
      </c>
      <c r="O12">
        <v>0</v>
      </c>
      <c r="P12" s="1">
        <f t="shared" si="6"/>
        <v>0</v>
      </c>
      <c r="Q12" s="7">
        <f t="shared" si="7"/>
        <v>0</v>
      </c>
      <c r="R12">
        <v>0</v>
      </c>
      <c r="S12" s="1">
        <f t="shared" si="8"/>
        <v>0</v>
      </c>
      <c r="T12" s="7">
        <f t="shared" si="9"/>
        <v>0</v>
      </c>
      <c r="U12">
        <v>0</v>
      </c>
      <c r="V12" s="1">
        <f t="shared" si="10"/>
        <v>0</v>
      </c>
      <c r="W12" s="7">
        <f t="shared" si="11"/>
        <v>0</v>
      </c>
      <c r="X12">
        <v>0</v>
      </c>
      <c r="Y12" s="1">
        <f t="shared" si="12"/>
        <v>0</v>
      </c>
      <c r="Z12" s="7">
        <f t="shared" si="13"/>
        <v>0</v>
      </c>
    </row>
    <row r="13" spans="1:26" ht="12.75">
      <c r="A13" s="11" t="s">
        <v>46</v>
      </c>
      <c r="B13" t="s">
        <v>44</v>
      </c>
      <c r="C13" t="s">
        <v>45</v>
      </c>
      <c r="D13" t="s">
        <v>65</v>
      </c>
      <c r="E13" s="1">
        <v>0.65</v>
      </c>
      <c r="F13">
        <v>4</v>
      </c>
      <c r="G13" s="1">
        <f t="shared" si="0"/>
        <v>2.6</v>
      </c>
      <c r="H13" s="7">
        <f t="shared" si="1"/>
        <v>104</v>
      </c>
      <c r="I13">
        <v>4</v>
      </c>
      <c r="J13" s="1">
        <f t="shared" si="14"/>
        <v>2.6</v>
      </c>
      <c r="K13" s="7">
        <f t="shared" si="3"/>
        <v>104</v>
      </c>
      <c r="L13">
        <v>4</v>
      </c>
      <c r="M13" s="1">
        <f t="shared" si="4"/>
        <v>2.6</v>
      </c>
      <c r="N13" s="7">
        <f t="shared" si="5"/>
        <v>104</v>
      </c>
      <c r="O13">
        <v>4</v>
      </c>
      <c r="P13" s="1">
        <f t="shared" si="6"/>
        <v>2.6</v>
      </c>
      <c r="Q13" s="7">
        <f t="shared" si="7"/>
        <v>104</v>
      </c>
      <c r="R13">
        <v>0</v>
      </c>
      <c r="S13" s="1">
        <f t="shared" si="8"/>
        <v>0</v>
      </c>
      <c r="T13" s="7">
        <f t="shared" si="9"/>
        <v>0</v>
      </c>
      <c r="U13">
        <v>0</v>
      </c>
      <c r="V13" s="1">
        <f t="shared" si="10"/>
        <v>0</v>
      </c>
      <c r="W13" s="7">
        <f t="shared" si="11"/>
        <v>0</v>
      </c>
      <c r="X13">
        <v>0</v>
      </c>
      <c r="Y13" s="1">
        <f t="shared" si="12"/>
        <v>0</v>
      </c>
      <c r="Z13" s="7">
        <f t="shared" si="13"/>
        <v>0</v>
      </c>
    </row>
    <row r="14" spans="1:26" ht="12.75">
      <c r="A14" s="11" t="s">
        <v>31</v>
      </c>
      <c r="B14" t="s">
        <v>42</v>
      </c>
      <c r="C14" t="s">
        <v>43</v>
      </c>
      <c r="D14" t="s">
        <v>66</v>
      </c>
      <c r="E14" s="1">
        <v>0.04</v>
      </c>
      <c r="F14">
        <v>1</v>
      </c>
      <c r="G14" s="1">
        <f t="shared" si="0"/>
        <v>0.04</v>
      </c>
      <c r="H14" s="7">
        <f t="shared" si="1"/>
        <v>1.6</v>
      </c>
      <c r="I14">
        <v>1</v>
      </c>
      <c r="J14" s="1">
        <f t="shared" si="14"/>
        <v>0.04</v>
      </c>
      <c r="K14" s="7">
        <f t="shared" si="3"/>
        <v>1.6</v>
      </c>
      <c r="L14">
        <v>1</v>
      </c>
      <c r="M14" s="1">
        <f t="shared" si="4"/>
        <v>0.04</v>
      </c>
      <c r="N14" s="7">
        <f t="shared" si="5"/>
        <v>1.6</v>
      </c>
      <c r="O14">
        <v>1</v>
      </c>
      <c r="P14" s="1">
        <f t="shared" si="6"/>
        <v>0.04</v>
      </c>
      <c r="Q14" s="7">
        <f t="shared" si="7"/>
        <v>1.6</v>
      </c>
      <c r="R14">
        <v>0</v>
      </c>
      <c r="S14" s="1">
        <f t="shared" si="8"/>
        <v>0</v>
      </c>
      <c r="T14" s="7">
        <f t="shared" si="9"/>
        <v>0</v>
      </c>
      <c r="U14">
        <v>0</v>
      </c>
      <c r="V14" s="1">
        <f t="shared" si="10"/>
        <v>0</v>
      </c>
      <c r="W14" s="7">
        <f t="shared" si="11"/>
        <v>0</v>
      </c>
      <c r="X14">
        <v>0</v>
      </c>
      <c r="Y14" s="1">
        <f t="shared" si="12"/>
        <v>0</v>
      </c>
      <c r="Z14" s="7">
        <f t="shared" si="13"/>
        <v>0</v>
      </c>
    </row>
    <row r="15" spans="1:26" ht="12.75">
      <c r="A15" s="11" t="s">
        <v>70</v>
      </c>
      <c r="B15" t="s">
        <v>71</v>
      </c>
      <c r="C15" t="s">
        <v>72</v>
      </c>
      <c r="D15" t="s">
        <v>79</v>
      </c>
      <c r="E15" s="1">
        <v>0.32</v>
      </c>
      <c r="F15">
        <v>0</v>
      </c>
      <c r="G15" s="1">
        <f t="shared" si="0"/>
        <v>0</v>
      </c>
      <c r="H15" s="7">
        <f t="shared" si="1"/>
        <v>0</v>
      </c>
      <c r="I15">
        <v>0</v>
      </c>
      <c r="J15" s="1">
        <f t="shared" si="2"/>
        <v>0</v>
      </c>
      <c r="K15" s="7">
        <f t="shared" si="3"/>
        <v>0</v>
      </c>
      <c r="L15">
        <v>1</v>
      </c>
      <c r="M15" s="1">
        <f t="shared" si="4"/>
        <v>0.32</v>
      </c>
      <c r="N15" s="7">
        <f t="shared" si="5"/>
        <v>12.8</v>
      </c>
      <c r="O15">
        <v>0</v>
      </c>
      <c r="P15" s="1">
        <f t="shared" si="6"/>
        <v>0</v>
      </c>
      <c r="Q15" s="7">
        <f t="shared" si="7"/>
        <v>0</v>
      </c>
      <c r="R15">
        <v>0</v>
      </c>
      <c r="S15" s="1">
        <f t="shared" si="8"/>
        <v>0</v>
      </c>
      <c r="T15" s="7">
        <f t="shared" si="9"/>
        <v>0</v>
      </c>
      <c r="U15">
        <v>0</v>
      </c>
      <c r="V15" s="1">
        <f t="shared" si="10"/>
        <v>0</v>
      </c>
      <c r="W15" s="7">
        <f t="shared" si="11"/>
        <v>0</v>
      </c>
      <c r="X15">
        <v>0</v>
      </c>
      <c r="Y15" s="1">
        <f t="shared" si="12"/>
        <v>0</v>
      </c>
      <c r="Z15" s="7">
        <f t="shared" si="13"/>
        <v>0</v>
      </c>
    </row>
    <row r="16" spans="1:26" ht="12.75">
      <c r="A16" s="11" t="s">
        <v>33</v>
      </c>
      <c r="B16" t="s">
        <v>58</v>
      </c>
      <c r="C16" t="s">
        <v>59</v>
      </c>
      <c r="D16" t="s">
        <v>68</v>
      </c>
      <c r="E16" s="1">
        <v>1.1</v>
      </c>
      <c r="F16">
        <v>1</v>
      </c>
      <c r="G16" s="1">
        <f t="shared" si="0"/>
        <v>1.1</v>
      </c>
      <c r="H16" s="7">
        <f t="shared" si="1"/>
        <v>44</v>
      </c>
      <c r="I16">
        <v>1</v>
      </c>
      <c r="J16" s="1">
        <f t="shared" si="2"/>
        <v>1.1</v>
      </c>
      <c r="K16" s="7">
        <f t="shared" si="3"/>
        <v>44</v>
      </c>
      <c r="L16">
        <v>1</v>
      </c>
      <c r="M16" s="1">
        <f t="shared" si="4"/>
        <v>1.1</v>
      </c>
      <c r="N16" s="7">
        <f t="shared" si="5"/>
        <v>44</v>
      </c>
      <c r="O16">
        <v>1</v>
      </c>
      <c r="P16" s="1">
        <f t="shared" si="6"/>
        <v>1.1</v>
      </c>
      <c r="Q16" s="7">
        <f t="shared" si="7"/>
        <v>44</v>
      </c>
      <c r="R16">
        <v>0</v>
      </c>
      <c r="S16" s="1">
        <f t="shared" si="8"/>
        <v>0</v>
      </c>
      <c r="T16" s="7">
        <f t="shared" si="9"/>
        <v>0</v>
      </c>
      <c r="U16">
        <v>0</v>
      </c>
      <c r="V16" s="1">
        <f t="shared" si="10"/>
        <v>0</v>
      </c>
      <c r="W16" s="7">
        <f t="shared" si="11"/>
        <v>0</v>
      </c>
      <c r="X16">
        <v>0</v>
      </c>
      <c r="Y16" s="1">
        <f t="shared" si="12"/>
        <v>0</v>
      </c>
      <c r="Z16" s="7">
        <f t="shared" si="13"/>
        <v>0</v>
      </c>
    </row>
    <row r="17" spans="1:26" ht="12.75">
      <c r="A17" s="11" t="s">
        <v>116</v>
      </c>
      <c r="B17" t="s">
        <v>117</v>
      </c>
      <c r="C17" t="s">
        <v>118</v>
      </c>
      <c r="D17" t="s">
        <v>69</v>
      </c>
      <c r="E17" s="1">
        <v>0.74</v>
      </c>
      <c r="F17">
        <v>0</v>
      </c>
      <c r="G17" s="1">
        <f t="shared" si="0"/>
        <v>0</v>
      </c>
      <c r="H17" s="7">
        <f t="shared" si="1"/>
        <v>0</v>
      </c>
      <c r="I17">
        <v>0</v>
      </c>
      <c r="J17" s="1">
        <f t="shared" si="2"/>
        <v>0</v>
      </c>
      <c r="K17" s="7">
        <f t="shared" si="3"/>
        <v>0</v>
      </c>
      <c r="L17">
        <v>1</v>
      </c>
      <c r="M17" s="1">
        <f t="shared" si="4"/>
        <v>0.74</v>
      </c>
      <c r="N17" s="7">
        <f t="shared" si="5"/>
        <v>29.6</v>
      </c>
      <c r="O17">
        <v>0</v>
      </c>
      <c r="P17" s="1">
        <f t="shared" si="6"/>
        <v>0</v>
      </c>
      <c r="Q17" s="7">
        <f t="shared" si="7"/>
        <v>0</v>
      </c>
      <c r="R17">
        <v>0</v>
      </c>
      <c r="S17" s="1">
        <f t="shared" si="8"/>
        <v>0</v>
      </c>
      <c r="T17" s="7">
        <f t="shared" si="9"/>
        <v>0</v>
      </c>
      <c r="U17">
        <v>0</v>
      </c>
      <c r="V17" s="1">
        <f t="shared" si="10"/>
        <v>0</v>
      </c>
      <c r="W17" s="7">
        <f t="shared" si="11"/>
        <v>0</v>
      </c>
      <c r="X17">
        <v>0</v>
      </c>
      <c r="Y17" s="1">
        <f t="shared" si="12"/>
        <v>0</v>
      </c>
      <c r="Z17" s="7">
        <f t="shared" si="13"/>
        <v>0</v>
      </c>
    </row>
    <row r="18" spans="1:26" s="13" customFormat="1" ht="12.75">
      <c r="A18" s="22" t="s">
        <v>61</v>
      </c>
      <c r="B18" s="13" t="s">
        <v>60</v>
      </c>
      <c r="C18" s="13" t="s">
        <v>115</v>
      </c>
      <c r="D18" s="13" t="s">
        <v>84</v>
      </c>
      <c r="E18" s="14">
        <v>1.87</v>
      </c>
      <c r="F18" s="13">
        <v>0</v>
      </c>
      <c r="G18" s="14">
        <f t="shared" si="0"/>
        <v>0</v>
      </c>
      <c r="H18" s="15">
        <f t="shared" si="1"/>
        <v>0</v>
      </c>
      <c r="I18" s="13">
        <v>0</v>
      </c>
      <c r="J18" s="14">
        <f t="shared" si="2"/>
        <v>0</v>
      </c>
      <c r="K18" s="15">
        <f t="shared" si="3"/>
        <v>0</v>
      </c>
      <c r="L18" s="13">
        <v>1</v>
      </c>
      <c r="M18" s="14">
        <f t="shared" si="4"/>
        <v>1.87</v>
      </c>
      <c r="N18" s="15">
        <f t="shared" si="5"/>
        <v>74.80000000000001</v>
      </c>
      <c r="O18" s="13">
        <v>0.5</v>
      </c>
      <c r="P18" s="14">
        <f t="shared" si="6"/>
        <v>0.935</v>
      </c>
      <c r="Q18" s="15">
        <f t="shared" si="7"/>
        <v>37.400000000000006</v>
      </c>
      <c r="R18" s="13">
        <v>0.5</v>
      </c>
      <c r="S18" s="14">
        <f t="shared" si="8"/>
        <v>0.935</v>
      </c>
      <c r="T18" s="15">
        <f t="shared" si="9"/>
        <v>37.400000000000006</v>
      </c>
      <c r="U18" s="13">
        <v>0.5</v>
      </c>
      <c r="V18" s="14">
        <f t="shared" si="10"/>
        <v>0.935</v>
      </c>
      <c r="W18" s="15">
        <f t="shared" si="11"/>
        <v>37.400000000000006</v>
      </c>
      <c r="X18" s="13">
        <v>0.5</v>
      </c>
      <c r="Y18" s="14">
        <f t="shared" si="12"/>
        <v>0.935</v>
      </c>
      <c r="Z18" s="15">
        <f t="shared" si="13"/>
        <v>37.400000000000006</v>
      </c>
    </row>
    <row r="19" spans="1:26" ht="12.75">
      <c r="A19" t="s">
        <v>80</v>
      </c>
      <c r="B19" t="s">
        <v>81</v>
      </c>
      <c r="C19" t="s">
        <v>82</v>
      </c>
      <c r="D19" t="s">
        <v>83</v>
      </c>
      <c r="E19" s="1">
        <v>0.33</v>
      </c>
      <c r="F19">
        <v>1</v>
      </c>
      <c r="G19" s="1">
        <f t="shared" si="0"/>
        <v>0.33</v>
      </c>
      <c r="H19" s="7">
        <f t="shared" si="1"/>
        <v>13.200000000000001</v>
      </c>
      <c r="I19">
        <v>1</v>
      </c>
      <c r="J19" s="1">
        <f t="shared" si="2"/>
        <v>0.33</v>
      </c>
      <c r="K19" s="7">
        <f t="shared" si="3"/>
        <v>13.200000000000001</v>
      </c>
      <c r="L19">
        <v>1</v>
      </c>
      <c r="M19" s="1">
        <f t="shared" si="4"/>
        <v>0.33</v>
      </c>
      <c r="N19" s="7">
        <f t="shared" si="5"/>
        <v>13.200000000000001</v>
      </c>
      <c r="O19">
        <v>1</v>
      </c>
      <c r="P19" s="1">
        <f t="shared" si="6"/>
        <v>0.33</v>
      </c>
      <c r="Q19" s="7">
        <f t="shared" si="7"/>
        <v>13.200000000000001</v>
      </c>
      <c r="R19">
        <v>0</v>
      </c>
      <c r="S19" s="1">
        <f t="shared" si="8"/>
        <v>0</v>
      </c>
      <c r="T19" s="7">
        <f t="shared" si="9"/>
        <v>0</v>
      </c>
      <c r="U19">
        <v>0</v>
      </c>
      <c r="V19" s="1">
        <f t="shared" si="10"/>
        <v>0</v>
      </c>
      <c r="W19" s="7">
        <f t="shared" si="11"/>
        <v>0</v>
      </c>
      <c r="X19">
        <v>0</v>
      </c>
      <c r="Y19" s="1">
        <f t="shared" si="12"/>
        <v>0</v>
      </c>
      <c r="Z19" s="7">
        <f t="shared" si="13"/>
        <v>0</v>
      </c>
    </row>
    <row r="20" spans="1:26" ht="12.75">
      <c r="A20" t="s">
        <v>87</v>
      </c>
      <c r="B20" t="s">
        <v>88</v>
      </c>
      <c r="C20" t="s">
        <v>86</v>
      </c>
      <c r="D20" t="s">
        <v>85</v>
      </c>
      <c r="E20" s="1">
        <v>1.059</v>
      </c>
      <c r="F20">
        <v>1</v>
      </c>
      <c r="G20" s="1">
        <f t="shared" si="0"/>
        <v>1.059</v>
      </c>
      <c r="H20" s="7">
        <f t="shared" si="1"/>
        <v>42.36</v>
      </c>
      <c r="I20">
        <v>1</v>
      </c>
      <c r="J20" s="1">
        <f t="shared" si="2"/>
        <v>1.059</v>
      </c>
      <c r="K20" s="7">
        <f t="shared" si="3"/>
        <v>42.36</v>
      </c>
      <c r="L20">
        <v>1</v>
      </c>
      <c r="M20" s="1">
        <f t="shared" si="4"/>
        <v>1.059</v>
      </c>
      <c r="N20" s="7">
        <f t="shared" si="5"/>
        <v>42.36</v>
      </c>
      <c r="O20">
        <v>1</v>
      </c>
      <c r="P20" s="1">
        <f t="shared" si="6"/>
        <v>1.059</v>
      </c>
      <c r="Q20" s="7">
        <f t="shared" si="7"/>
        <v>42.36</v>
      </c>
      <c r="R20">
        <v>0</v>
      </c>
      <c r="S20" s="1">
        <f t="shared" si="8"/>
        <v>0</v>
      </c>
      <c r="T20" s="7">
        <f t="shared" si="9"/>
        <v>0</v>
      </c>
      <c r="U20">
        <v>0</v>
      </c>
      <c r="V20" s="1">
        <f t="shared" si="10"/>
        <v>0</v>
      </c>
      <c r="W20" s="7">
        <f t="shared" si="11"/>
        <v>0</v>
      </c>
      <c r="X20">
        <v>0</v>
      </c>
      <c r="Y20" s="1">
        <f t="shared" si="12"/>
        <v>0</v>
      </c>
      <c r="Z20" s="7">
        <f t="shared" si="13"/>
        <v>0</v>
      </c>
    </row>
    <row r="21" spans="1:26" ht="12.75">
      <c r="A21" s="11" t="s">
        <v>27</v>
      </c>
      <c r="B21" t="s">
        <v>34</v>
      </c>
      <c r="C21" t="s">
        <v>35</v>
      </c>
      <c r="D21" t="s">
        <v>62</v>
      </c>
      <c r="E21" s="1">
        <v>0.056</v>
      </c>
      <c r="F21">
        <v>1</v>
      </c>
      <c r="G21" s="1">
        <f t="shared" si="0"/>
        <v>0.056</v>
      </c>
      <c r="H21" s="7">
        <f t="shared" si="1"/>
        <v>2.24</v>
      </c>
      <c r="I21">
        <v>1</v>
      </c>
      <c r="J21" s="1">
        <f t="shared" si="2"/>
        <v>0.056</v>
      </c>
      <c r="K21" s="7">
        <f t="shared" si="3"/>
        <v>2.24</v>
      </c>
      <c r="L21">
        <v>1</v>
      </c>
      <c r="M21" s="1">
        <f t="shared" si="4"/>
        <v>0.056</v>
      </c>
      <c r="N21" s="7">
        <f t="shared" si="5"/>
        <v>2.24</v>
      </c>
      <c r="O21">
        <v>1</v>
      </c>
      <c r="P21" s="1">
        <f t="shared" si="6"/>
        <v>0.056</v>
      </c>
      <c r="Q21" s="7">
        <f t="shared" si="7"/>
        <v>2.24</v>
      </c>
      <c r="R21">
        <v>0</v>
      </c>
      <c r="S21" s="1">
        <f t="shared" si="8"/>
        <v>0</v>
      </c>
      <c r="T21" s="7">
        <f t="shared" si="9"/>
        <v>0</v>
      </c>
      <c r="U21">
        <v>0</v>
      </c>
      <c r="V21" s="1">
        <f t="shared" si="10"/>
        <v>0</v>
      </c>
      <c r="W21" s="7">
        <f t="shared" si="11"/>
        <v>0</v>
      </c>
      <c r="X21">
        <v>0</v>
      </c>
      <c r="Y21" s="1">
        <f t="shared" si="12"/>
        <v>0</v>
      </c>
      <c r="Z21" s="7">
        <f t="shared" si="13"/>
        <v>0</v>
      </c>
    </row>
    <row r="22" spans="1:26" s="17" customFormat="1" ht="12.75">
      <c r="A22" s="21" t="s">
        <v>120</v>
      </c>
      <c r="B22" t="s">
        <v>122</v>
      </c>
      <c r="C22" t="s">
        <v>123</v>
      </c>
      <c r="D22" s="18" t="s">
        <v>121</v>
      </c>
      <c r="E22" s="19">
        <v>0.056</v>
      </c>
      <c r="G22" s="19">
        <f t="shared" si="0"/>
        <v>0</v>
      </c>
      <c r="H22" s="20">
        <f t="shared" si="1"/>
        <v>0</v>
      </c>
      <c r="J22" s="19">
        <f t="shared" si="2"/>
        <v>0</v>
      </c>
      <c r="K22" s="20">
        <f t="shared" si="3"/>
        <v>0</v>
      </c>
      <c r="L22" s="17">
        <v>1</v>
      </c>
      <c r="M22" s="19">
        <f t="shared" si="4"/>
        <v>0.056</v>
      </c>
      <c r="N22" s="20">
        <f t="shared" si="5"/>
        <v>2.24</v>
      </c>
      <c r="O22" s="17">
        <v>0</v>
      </c>
      <c r="P22" s="19">
        <f t="shared" si="6"/>
        <v>0</v>
      </c>
      <c r="Q22" s="20">
        <f t="shared" si="7"/>
        <v>0</v>
      </c>
      <c r="S22" s="19">
        <f t="shared" si="8"/>
        <v>0</v>
      </c>
      <c r="T22" s="20">
        <f t="shared" si="9"/>
        <v>0</v>
      </c>
      <c r="V22" s="19">
        <f t="shared" si="10"/>
        <v>0</v>
      </c>
      <c r="W22" s="20">
        <f t="shared" si="11"/>
        <v>0</v>
      </c>
      <c r="Y22" s="19">
        <f t="shared" si="12"/>
        <v>0</v>
      </c>
      <c r="Z22" s="20">
        <f t="shared" si="13"/>
        <v>0</v>
      </c>
    </row>
    <row r="23" spans="1:26" s="17" customFormat="1" ht="63.75">
      <c r="A23" s="21" t="s">
        <v>28</v>
      </c>
      <c r="B23" s="17" t="s">
        <v>39</v>
      </c>
      <c r="C23" s="17" t="s">
        <v>38</v>
      </c>
      <c r="D23" s="18" t="s">
        <v>119</v>
      </c>
      <c r="E23" s="19">
        <v>0.056</v>
      </c>
      <c r="F23" s="17">
        <v>10</v>
      </c>
      <c r="G23" s="19">
        <f t="shared" si="0"/>
        <v>0.56</v>
      </c>
      <c r="H23" s="20">
        <f t="shared" si="1"/>
        <v>22.400000000000002</v>
      </c>
      <c r="I23" s="17">
        <v>10</v>
      </c>
      <c r="J23" s="19">
        <f t="shared" si="2"/>
        <v>0.56</v>
      </c>
      <c r="K23" s="20">
        <f t="shared" si="3"/>
        <v>22.400000000000002</v>
      </c>
      <c r="L23" s="17">
        <v>16</v>
      </c>
      <c r="M23" s="19">
        <f t="shared" si="4"/>
        <v>0.896</v>
      </c>
      <c r="N23" s="20">
        <f t="shared" si="5"/>
        <v>35.84</v>
      </c>
      <c r="O23" s="17">
        <v>5</v>
      </c>
      <c r="P23" s="19">
        <f t="shared" si="6"/>
        <v>0.28</v>
      </c>
      <c r="Q23" s="20">
        <f t="shared" si="7"/>
        <v>11.200000000000001</v>
      </c>
      <c r="R23" s="17">
        <v>5</v>
      </c>
      <c r="S23" s="19">
        <f t="shared" si="8"/>
        <v>0.28</v>
      </c>
      <c r="T23" s="20">
        <f t="shared" si="9"/>
        <v>11.200000000000001</v>
      </c>
      <c r="U23" s="17">
        <v>5</v>
      </c>
      <c r="V23" s="19">
        <f t="shared" si="10"/>
        <v>0.28</v>
      </c>
      <c r="W23" s="20">
        <f t="shared" si="11"/>
        <v>11.200000000000001</v>
      </c>
      <c r="X23" s="17">
        <v>10</v>
      </c>
      <c r="Y23" s="19">
        <f t="shared" si="12"/>
        <v>0.56</v>
      </c>
      <c r="Z23" s="20">
        <f t="shared" si="13"/>
        <v>22.400000000000002</v>
      </c>
    </row>
    <row r="24" spans="1:26" ht="12.75">
      <c r="A24" t="s">
        <v>73</v>
      </c>
      <c r="B24" t="s">
        <v>74</v>
      </c>
      <c r="C24" t="s">
        <v>75</v>
      </c>
      <c r="D24" t="s">
        <v>76</v>
      </c>
      <c r="E24" s="1">
        <v>0.459</v>
      </c>
      <c r="F24">
        <v>0</v>
      </c>
      <c r="G24" s="1">
        <f t="shared" si="0"/>
        <v>0</v>
      </c>
      <c r="H24" s="7">
        <f t="shared" si="1"/>
        <v>0</v>
      </c>
      <c r="I24">
        <v>0</v>
      </c>
      <c r="J24" s="1">
        <f t="shared" si="2"/>
        <v>0</v>
      </c>
      <c r="K24" s="7">
        <f t="shared" si="3"/>
        <v>0</v>
      </c>
      <c r="L24">
        <v>1</v>
      </c>
      <c r="M24" s="1">
        <f t="shared" si="4"/>
        <v>0.459</v>
      </c>
      <c r="N24" s="7">
        <f t="shared" si="5"/>
        <v>18.36</v>
      </c>
      <c r="O24">
        <v>0</v>
      </c>
      <c r="P24" s="1">
        <f t="shared" si="6"/>
        <v>0</v>
      </c>
      <c r="Q24" s="7">
        <f t="shared" si="7"/>
        <v>0</v>
      </c>
      <c r="R24">
        <v>1</v>
      </c>
      <c r="S24" s="1">
        <f t="shared" si="8"/>
        <v>0.459</v>
      </c>
      <c r="T24" s="7">
        <f t="shared" si="9"/>
        <v>18.36</v>
      </c>
      <c r="U24">
        <v>1</v>
      </c>
      <c r="V24" s="1">
        <f t="shared" si="10"/>
        <v>0.459</v>
      </c>
      <c r="W24" s="7">
        <f t="shared" si="11"/>
        <v>18.36</v>
      </c>
      <c r="X24">
        <v>1</v>
      </c>
      <c r="Y24" s="1">
        <f t="shared" si="12"/>
        <v>0.459</v>
      </c>
      <c r="Z24" s="7">
        <f t="shared" si="13"/>
        <v>18.36</v>
      </c>
    </row>
    <row r="25" spans="1:26" ht="12.75">
      <c r="A25" s="11" t="s">
        <v>29</v>
      </c>
      <c r="B25" t="s">
        <v>41</v>
      </c>
      <c r="C25" t="s">
        <v>36</v>
      </c>
      <c r="D25" t="s">
        <v>63</v>
      </c>
      <c r="E25" s="1">
        <v>0.056</v>
      </c>
      <c r="F25">
        <v>2</v>
      </c>
      <c r="G25" s="1">
        <f t="shared" si="0"/>
        <v>0.112</v>
      </c>
      <c r="H25" s="7">
        <f t="shared" si="1"/>
        <v>4.48</v>
      </c>
      <c r="I25">
        <v>2</v>
      </c>
      <c r="J25" s="1">
        <f t="shared" si="2"/>
        <v>0.112</v>
      </c>
      <c r="K25" s="7">
        <f t="shared" si="3"/>
        <v>4.48</v>
      </c>
      <c r="L25">
        <v>2</v>
      </c>
      <c r="M25" s="1">
        <f t="shared" si="4"/>
        <v>0.112</v>
      </c>
      <c r="N25" s="7">
        <f t="shared" si="5"/>
        <v>4.48</v>
      </c>
      <c r="O25">
        <v>2</v>
      </c>
      <c r="P25" s="1">
        <f t="shared" si="6"/>
        <v>0.112</v>
      </c>
      <c r="Q25" s="7">
        <f t="shared" si="7"/>
        <v>4.48</v>
      </c>
      <c r="R25">
        <v>0</v>
      </c>
      <c r="S25" s="1">
        <f t="shared" si="8"/>
        <v>0</v>
      </c>
      <c r="T25" s="7">
        <f t="shared" si="9"/>
        <v>0</v>
      </c>
      <c r="U25">
        <v>0</v>
      </c>
      <c r="V25" s="1">
        <f t="shared" si="10"/>
        <v>0</v>
      </c>
      <c r="W25" s="7">
        <f t="shared" si="11"/>
        <v>0</v>
      </c>
      <c r="X25">
        <v>0</v>
      </c>
      <c r="Y25" s="1">
        <f t="shared" si="12"/>
        <v>0</v>
      </c>
      <c r="Z25" s="7">
        <f t="shared" si="13"/>
        <v>0</v>
      </c>
    </row>
    <row r="26" spans="1:26" ht="12.75">
      <c r="A26" s="11" t="s">
        <v>30</v>
      </c>
      <c r="B26" t="s">
        <v>40</v>
      </c>
      <c r="C26" t="s">
        <v>37</v>
      </c>
      <c r="D26" t="s">
        <v>64</v>
      </c>
      <c r="E26" s="1">
        <v>0.056</v>
      </c>
      <c r="F26">
        <v>1</v>
      </c>
      <c r="G26" s="1">
        <f t="shared" si="0"/>
        <v>0.056</v>
      </c>
      <c r="H26" s="7">
        <f t="shared" si="1"/>
        <v>2.24</v>
      </c>
      <c r="I26">
        <v>1</v>
      </c>
      <c r="J26" s="1">
        <f t="shared" si="2"/>
        <v>0.056</v>
      </c>
      <c r="K26" s="7">
        <f t="shared" si="3"/>
        <v>2.24</v>
      </c>
      <c r="L26">
        <v>1</v>
      </c>
      <c r="M26" s="1">
        <f t="shared" si="4"/>
        <v>0.056</v>
      </c>
      <c r="N26" s="7">
        <f t="shared" si="5"/>
        <v>2.24</v>
      </c>
      <c r="O26">
        <v>1</v>
      </c>
      <c r="P26" s="1">
        <f t="shared" si="6"/>
        <v>0.056</v>
      </c>
      <c r="Q26" s="7">
        <f t="shared" si="7"/>
        <v>2.24</v>
      </c>
      <c r="R26">
        <v>0</v>
      </c>
      <c r="S26" s="1">
        <f t="shared" si="8"/>
        <v>0</v>
      </c>
      <c r="T26" s="7">
        <f t="shared" si="9"/>
        <v>0</v>
      </c>
      <c r="U26">
        <v>0</v>
      </c>
      <c r="V26" s="1">
        <f t="shared" si="10"/>
        <v>0</v>
      </c>
      <c r="W26" s="7">
        <f t="shared" si="11"/>
        <v>0</v>
      </c>
      <c r="X26">
        <v>0</v>
      </c>
      <c r="Y26" s="1">
        <f t="shared" si="12"/>
        <v>0</v>
      </c>
      <c r="Z26" s="7">
        <f t="shared" si="13"/>
        <v>0</v>
      </c>
    </row>
    <row r="27" spans="1:26" ht="12.75">
      <c r="A27" s="11" t="s">
        <v>55</v>
      </c>
      <c r="B27" t="s">
        <v>56</v>
      </c>
      <c r="C27" t="s">
        <v>57</v>
      </c>
      <c r="D27" t="s">
        <v>89</v>
      </c>
      <c r="E27" s="1">
        <v>0.219</v>
      </c>
      <c r="F27">
        <v>3</v>
      </c>
      <c r="G27" s="1">
        <f t="shared" si="0"/>
        <v>0.657</v>
      </c>
      <c r="H27" s="7">
        <f t="shared" si="1"/>
        <v>26.28</v>
      </c>
      <c r="I27">
        <v>3</v>
      </c>
      <c r="J27" s="1">
        <f t="shared" si="2"/>
        <v>0.657</v>
      </c>
      <c r="K27" s="7">
        <f t="shared" si="3"/>
        <v>26.28</v>
      </c>
      <c r="L27">
        <v>3</v>
      </c>
      <c r="M27" s="1">
        <f t="shared" si="4"/>
        <v>0.657</v>
      </c>
      <c r="N27" s="7">
        <f t="shared" si="5"/>
        <v>26.28</v>
      </c>
      <c r="O27">
        <v>1</v>
      </c>
      <c r="P27" s="1">
        <f t="shared" si="6"/>
        <v>0.219</v>
      </c>
      <c r="Q27" s="7">
        <f t="shared" si="7"/>
        <v>8.76</v>
      </c>
      <c r="R27">
        <v>2</v>
      </c>
      <c r="S27" s="1">
        <f t="shared" si="8"/>
        <v>0.438</v>
      </c>
      <c r="T27" s="7">
        <f t="shared" si="9"/>
        <v>17.52</v>
      </c>
      <c r="U27">
        <v>2</v>
      </c>
      <c r="V27" s="1">
        <f t="shared" si="10"/>
        <v>0.438</v>
      </c>
      <c r="W27" s="7">
        <f t="shared" si="11"/>
        <v>17.52</v>
      </c>
      <c r="X27">
        <v>2</v>
      </c>
      <c r="Y27" s="1">
        <f t="shared" si="12"/>
        <v>0.438</v>
      </c>
      <c r="Z27" s="7">
        <f t="shared" si="13"/>
        <v>17.52</v>
      </c>
    </row>
    <row r="28" spans="1:26" ht="12.75">
      <c r="A28" s="11" t="s">
        <v>8</v>
      </c>
      <c r="B28" s="11" t="s">
        <v>18</v>
      </c>
      <c r="C28" t="s">
        <v>17</v>
      </c>
      <c r="D28" t="s">
        <v>21</v>
      </c>
      <c r="E28" s="1">
        <v>1.05</v>
      </c>
      <c r="F28">
        <v>1</v>
      </c>
      <c r="G28" s="1">
        <f t="shared" si="0"/>
        <v>1.05</v>
      </c>
      <c r="H28" s="7">
        <f t="shared" si="1"/>
        <v>42</v>
      </c>
      <c r="I28">
        <v>1</v>
      </c>
      <c r="J28" s="1">
        <f t="shared" si="2"/>
        <v>1.05</v>
      </c>
      <c r="K28" s="7">
        <f t="shared" si="3"/>
        <v>42</v>
      </c>
      <c r="L28">
        <v>1</v>
      </c>
      <c r="M28" s="1">
        <f t="shared" si="4"/>
        <v>1.05</v>
      </c>
      <c r="N28" s="7">
        <f t="shared" si="5"/>
        <v>42</v>
      </c>
      <c r="O28">
        <v>1</v>
      </c>
      <c r="P28" s="1">
        <f t="shared" si="6"/>
        <v>1.05</v>
      </c>
      <c r="Q28" s="7">
        <f t="shared" si="7"/>
        <v>42</v>
      </c>
      <c r="R28">
        <v>0</v>
      </c>
      <c r="S28" s="1">
        <f t="shared" si="8"/>
        <v>0</v>
      </c>
      <c r="T28" s="7">
        <f t="shared" si="9"/>
        <v>0</v>
      </c>
      <c r="U28">
        <v>0</v>
      </c>
      <c r="V28" s="1">
        <f t="shared" si="10"/>
        <v>0</v>
      </c>
      <c r="W28" s="7">
        <f t="shared" si="11"/>
        <v>0</v>
      </c>
      <c r="X28">
        <v>0</v>
      </c>
      <c r="Y28" s="1">
        <f t="shared" si="12"/>
        <v>0</v>
      </c>
      <c r="Z28" s="7">
        <f t="shared" si="13"/>
        <v>0</v>
      </c>
    </row>
    <row r="29" spans="1:26" ht="12.75">
      <c r="A29" s="11" t="s">
        <v>25</v>
      </c>
      <c r="B29" t="s">
        <v>23</v>
      </c>
      <c r="C29" t="s">
        <v>24</v>
      </c>
      <c r="D29" t="s">
        <v>26</v>
      </c>
      <c r="E29" s="1">
        <v>0.36</v>
      </c>
      <c r="F29">
        <v>0</v>
      </c>
      <c r="G29" s="1">
        <f t="shared" si="0"/>
        <v>0</v>
      </c>
      <c r="H29" s="7">
        <f t="shared" si="1"/>
        <v>0</v>
      </c>
      <c r="I29">
        <v>1</v>
      </c>
      <c r="J29" s="1">
        <f t="shared" si="2"/>
        <v>0.36</v>
      </c>
      <c r="K29" s="7">
        <f t="shared" si="3"/>
        <v>14.399999999999999</v>
      </c>
      <c r="L29">
        <v>1</v>
      </c>
      <c r="M29" s="1">
        <f t="shared" si="4"/>
        <v>0.36</v>
      </c>
      <c r="N29" s="7">
        <f t="shared" si="5"/>
        <v>14.399999999999999</v>
      </c>
      <c r="O29">
        <v>0</v>
      </c>
      <c r="P29" s="1">
        <f t="shared" si="6"/>
        <v>0</v>
      </c>
      <c r="Q29" s="7">
        <f t="shared" si="7"/>
        <v>0</v>
      </c>
      <c r="R29">
        <v>0</v>
      </c>
      <c r="S29" s="1">
        <f t="shared" si="8"/>
        <v>0</v>
      </c>
      <c r="T29" s="7">
        <f t="shared" si="9"/>
        <v>0</v>
      </c>
      <c r="U29">
        <v>0</v>
      </c>
      <c r="V29" s="1">
        <f t="shared" si="10"/>
        <v>0</v>
      </c>
      <c r="W29" s="7">
        <f t="shared" si="11"/>
        <v>0</v>
      </c>
      <c r="X29">
        <v>0</v>
      </c>
      <c r="Y29" s="1">
        <f t="shared" si="12"/>
        <v>0</v>
      </c>
      <c r="Z29" s="7">
        <f t="shared" si="13"/>
        <v>0</v>
      </c>
    </row>
    <row r="30" spans="1:26" ht="12.75">
      <c r="A30" s="11" t="s">
        <v>13</v>
      </c>
      <c r="B30" t="s">
        <v>142</v>
      </c>
      <c r="C30" t="s">
        <v>141</v>
      </c>
      <c r="D30" t="s">
        <v>22</v>
      </c>
      <c r="E30" s="1">
        <v>3.34</v>
      </c>
      <c r="F30">
        <v>0</v>
      </c>
      <c r="G30" s="1">
        <f t="shared" si="0"/>
        <v>0</v>
      </c>
      <c r="H30" s="7">
        <f t="shared" si="1"/>
        <v>0</v>
      </c>
      <c r="I30">
        <v>0</v>
      </c>
      <c r="J30" s="1">
        <f t="shared" si="2"/>
        <v>0</v>
      </c>
      <c r="K30" s="7">
        <f t="shared" si="3"/>
        <v>0</v>
      </c>
      <c r="L30">
        <v>1</v>
      </c>
      <c r="M30" s="1">
        <f t="shared" si="4"/>
        <v>3.34</v>
      </c>
      <c r="N30" s="7">
        <f t="shared" si="5"/>
        <v>133.6</v>
      </c>
      <c r="O30">
        <v>1</v>
      </c>
      <c r="P30" s="1">
        <f t="shared" si="6"/>
        <v>3.34</v>
      </c>
      <c r="Q30" s="7">
        <f t="shared" si="7"/>
        <v>133.6</v>
      </c>
      <c r="R30">
        <v>0</v>
      </c>
      <c r="S30" s="1">
        <f t="shared" si="8"/>
        <v>0</v>
      </c>
      <c r="T30" s="7">
        <f t="shared" si="9"/>
        <v>0</v>
      </c>
      <c r="U30">
        <v>0</v>
      </c>
      <c r="V30" s="1">
        <f t="shared" si="10"/>
        <v>0</v>
      </c>
      <c r="W30" s="7">
        <f t="shared" si="11"/>
        <v>0</v>
      </c>
      <c r="X30">
        <v>0</v>
      </c>
      <c r="Y30" s="1">
        <f t="shared" si="12"/>
        <v>0</v>
      </c>
      <c r="Z30" s="7">
        <f t="shared" si="13"/>
        <v>0</v>
      </c>
    </row>
    <row r="31" spans="1:26" ht="12.75">
      <c r="A31" t="s">
        <v>91</v>
      </c>
      <c r="B31" t="s">
        <v>90</v>
      </c>
      <c r="C31" t="s">
        <v>97</v>
      </c>
      <c r="D31" t="s">
        <v>96</v>
      </c>
      <c r="E31" s="1">
        <v>3.6</v>
      </c>
      <c r="F31">
        <v>0</v>
      </c>
      <c r="G31" s="1">
        <f t="shared" si="0"/>
        <v>0</v>
      </c>
      <c r="H31" s="7">
        <f t="shared" si="1"/>
        <v>0</v>
      </c>
      <c r="I31">
        <v>0</v>
      </c>
      <c r="J31" s="1">
        <f t="shared" si="2"/>
        <v>0</v>
      </c>
      <c r="K31" s="7">
        <f t="shared" si="3"/>
        <v>0</v>
      </c>
      <c r="L31">
        <v>2</v>
      </c>
      <c r="M31" s="1">
        <f t="shared" si="4"/>
        <v>7.2</v>
      </c>
      <c r="N31" s="7">
        <f t="shared" si="5"/>
        <v>288</v>
      </c>
      <c r="O31">
        <v>0</v>
      </c>
      <c r="P31" s="1">
        <f t="shared" si="6"/>
        <v>0</v>
      </c>
      <c r="Q31" s="7">
        <f t="shared" si="7"/>
        <v>0</v>
      </c>
      <c r="R31">
        <v>1</v>
      </c>
      <c r="S31" s="1">
        <f t="shared" si="8"/>
        <v>3.6</v>
      </c>
      <c r="T31" s="7">
        <f t="shared" si="9"/>
        <v>144</v>
      </c>
      <c r="U31">
        <v>0</v>
      </c>
      <c r="V31" s="1">
        <f t="shared" si="10"/>
        <v>0</v>
      </c>
      <c r="W31" s="7">
        <f t="shared" si="11"/>
        <v>0</v>
      </c>
      <c r="X31">
        <v>2</v>
      </c>
      <c r="Y31" s="1">
        <f t="shared" si="12"/>
        <v>7.2</v>
      </c>
      <c r="Z31" s="7">
        <f t="shared" si="13"/>
        <v>288</v>
      </c>
    </row>
    <row r="32" spans="1:26" ht="12.75">
      <c r="A32" t="s">
        <v>92</v>
      </c>
      <c r="B32" t="s">
        <v>93</v>
      </c>
      <c r="C32" t="s">
        <v>94</v>
      </c>
      <c r="D32" t="s">
        <v>95</v>
      </c>
      <c r="E32" s="1">
        <v>4.05</v>
      </c>
      <c r="F32">
        <v>1</v>
      </c>
      <c r="G32" s="1">
        <f t="shared" si="0"/>
        <v>4.05</v>
      </c>
      <c r="H32" s="7">
        <f t="shared" si="1"/>
        <v>162</v>
      </c>
      <c r="I32">
        <v>1</v>
      </c>
      <c r="J32" s="1">
        <f t="shared" si="2"/>
        <v>4.05</v>
      </c>
      <c r="K32" s="7">
        <f t="shared" si="3"/>
        <v>162</v>
      </c>
      <c r="L32">
        <v>0</v>
      </c>
      <c r="M32" s="1">
        <f t="shared" si="4"/>
        <v>0</v>
      </c>
      <c r="N32" s="7">
        <f t="shared" si="5"/>
        <v>0</v>
      </c>
      <c r="O32">
        <v>0</v>
      </c>
      <c r="P32" s="1">
        <f t="shared" si="6"/>
        <v>0</v>
      </c>
      <c r="Q32" s="7">
        <f t="shared" si="7"/>
        <v>0</v>
      </c>
      <c r="R32">
        <v>0</v>
      </c>
      <c r="S32" s="1">
        <f t="shared" si="8"/>
        <v>0</v>
      </c>
      <c r="T32" s="7">
        <f t="shared" si="9"/>
        <v>0</v>
      </c>
      <c r="U32">
        <v>1</v>
      </c>
      <c r="V32" s="1">
        <f t="shared" si="10"/>
        <v>4.05</v>
      </c>
      <c r="W32" s="7">
        <f t="shared" si="11"/>
        <v>162</v>
      </c>
      <c r="X32">
        <v>0</v>
      </c>
      <c r="Y32" s="1">
        <f t="shared" si="12"/>
        <v>0</v>
      </c>
      <c r="Z32" s="7">
        <f t="shared" si="13"/>
        <v>0</v>
      </c>
    </row>
    <row r="33" spans="1:26" ht="12.75">
      <c r="A33" s="11" t="s">
        <v>14</v>
      </c>
      <c r="B33" s="11" t="s">
        <v>15</v>
      </c>
      <c r="C33" t="s">
        <v>16</v>
      </c>
      <c r="D33" t="s">
        <v>19</v>
      </c>
      <c r="E33" s="1">
        <v>0.675</v>
      </c>
      <c r="F33">
        <v>1</v>
      </c>
      <c r="G33" s="1">
        <f t="shared" si="0"/>
        <v>0.675</v>
      </c>
      <c r="H33" s="7">
        <f t="shared" si="1"/>
        <v>27</v>
      </c>
      <c r="I33">
        <v>0</v>
      </c>
      <c r="J33" s="1">
        <f t="shared" si="2"/>
        <v>0</v>
      </c>
      <c r="K33" s="7">
        <f t="shared" si="3"/>
        <v>0</v>
      </c>
      <c r="L33">
        <v>1</v>
      </c>
      <c r="M33" s="1">
        <f t="shared" si="4"/>
        <v>0.675</v>
      </c>
      <c r="N33" s="7">
        <f t="shared" si="5"/>
        <v>27</v>
      </c>
      <c r="O33">
        <v>1</v>
      </c>
      <c r="P33" s="1">
        <f t="shared" si="6"/>
        <v>0.675</v>
      </c>
      <c r="Q33" s="7">
        <f t="shared" si="7"/>
        <v>27</v>
      </c>
      <c r="R33">
        <v>0</v>
      </c>
      <c r="S33" s="1">
        <f t="shared" si="8"/>
        <v>0</v>
      </c>
      <c r="T33" s="7">
        <f t="shared" si="9"/>
        <v>0</v>
      </c>
      <c r="U33">
        <v>0</v>
      </c>
      <c r="V33" s="1">
        <f t="shared" si="10"/>
        <v>0</v>
      </c>
      <c r="W33" s="7">
        <f t="shared" si="11"/>
        <v>0</v>
      </c>
      <c r="X33">
        <v>0</v>
      </c>
      <c r="Y33" s="1">
        <f t="shared" si="12"/>
        <v>0</v>
      </c>
      <c r="Z33" s="7">
        <f t="shared" si="13"/>
        <v>0</v>
      </c>
    </row>
    <row r="34" spans="1:26" ht="12.75">
      <c r="A34" t="s">
        <v>114</v>
      </c>
      <c r="B34" t="s">
        <v>112</v>
      </c>
      <c r="C34" t="s">
        <v>113</v>
      </c>
      <c r="D34" t="s">
        <v>19</v>
      </c>
      <c r="E34" s="1">
        <v>0.576</v>
      </c>
      <c r="F34">
        <v>0</v>
      </c>
      <c r="G34" s="1">
        <f t="shared" si="0"/>
        <v>0</v>
      </c>
      <c r="H34" s="7">
        <f t="shared" si="1"/>
        <v>0</v>
      </c>
      <c r="I34">
        <v>1</v>
      </c>
      <c r="J34" s="1">
        <f t="shared" si="2"/>
        <v>0.576</v>
      </c>
      <c r="K34" s="7">
        <f t="shared" si="3"/>
        <v>23.04</v>
      </c>
      <c r="L34">
        <v>1</v>
      </c>
      <c r="M34" s="1">
        <f t="shared" si="4"/>
        <v>0.576</v>
      </c>
      <c r="N34" s="7">
        <f t="shared" si="5"/>
        <v>23.04</v>
      </c>
      <c r="O34">
        <v>0</v>
      </c>
      <c r="P34" s="1">
        <f t="shared" si="6"/>
        <v>0</v>
      </c>
      <c r="Q34" s="7">
        <f t="shared" si="7"/>
        <v>0</v>
      </c>
      <c r="R34">
        <v>0</v>
      </c>
      <c r="S34" s="1">
        <f t="shared" si="8"/>
        <v>0</v>
      </c>
      <c r="T34" s="7">
        <f t="shared" si="9"/>
        <v>0</v>
      </c>
      <c r="U34">
        <v>0</v>
      </c>
      <c r="V34" s="1">
        <f t="shared" si="10"/>
        <v>0</v>
      </c>
      <c r="W34" s="7">
        <f t="shared" si="11"/>
        <v>0</v>
      </c>
      <c r="X34">
        <v>0</v>
      </c>
      <c r="Y34" s="1">
        <f t="shared" si="12"/>
        <v>0</v>
      </c>
      <c r="Z34" s="7">
        <f t="shared" si="13"/>
        <v>0</v>
      </c>
    </row>
    <row r="35" spans="1:26" ht="12.75">
      <c r="A35" t="s">
        <v>128</v>
      </c>
      <c r="B35" t="s">
        <v>129</v>
      </c>
      <c r="C35" t="s">
        <v>130</v>
      </c>
      <c r="D35" t="s">
        <v>131</v>
      </c>
      <c r="E35" s="1">
        <v>4.34</v>
      </c>
      <c r="F35">
        <v>0</v>
      </c>
      <c r="G35" s="1">
        <f t="shared" si="0"/>
        <v>0</v>
      </c>
      <c r="H35" s="7">
        <f t="shared" si="1"/>
        <v>0</v>
      </c>
      <c r="I35">
        <v>1</v>
      </c>
      <c r="J35" s="1">
        <f t="shared" si="2"/>
        <v>4.34</v>
      </c>
      <c r="K35" s="7">
        <f t="shared" si="3"/>
        <v>173.6</v>
      </c>
      <c r="L35">
        <v>1</v>
      </c>
      <c r="M35" s="1">
        <f t="shared" si="4"/>
        <v>4.34</v>
      </c>
      <c r="N35" s="7">
        <f t="shared" si="5"/>
        <v>173.6</v>
      </c>
      <c r="O35">
        <v>0</v>
      </c>
      <c r="P35" s="1">
        <f t="shared" si="6"/>
        <v>0</v>
      </c>
      <c r="Q35" s="7">
        <f t="shared" si="7"/>
        <v>0</v>
      </c>
      <c r="R35">
        <v>0</v>
      </c>
      <c r="S35" s="1">
        <f t="shared" si="8"/>
        <v>0</v>
      </c>
      <c r="T35" s="7">
        <f t="shared" si="9"/>
        <v>0</v>
      </c>
      <c r="U35">
        <v>0</v>
      </c>
      <c r="V35" s="1">
        <f t="shared" si="10"/>
        <v>0</v>
      </c>
      <c r="W35" s="7">
        <f t="shared" si="11"/>
        <v>0</v>
      </c>
      <c r="X35">
        <v>0</v>
      </c>
      <c r="Y35" s="1">
        <f t="shared" si="12"/>
        <v>0</v>
      </c>
      <c r="Z35" s="7">
        <f t="shared" si="13"/>
        <v>0</v>
      </c>
    </row>
    <row r="36" spans="1:26" ht="12.75">
      <c r="A36" t="s">
        <v>124</v>
      </c>
      <c r="B36" t="s">
        <v>125</v>
      </c>
      <c r="C36" t="s">
        <v>126</v>
      </c>
      <c r="D36" t="s">
        <v>127</v>
      </c>
      <c r="E36" s="1">
        <v>4.56</v>
      </c>
      <c r="F36">
        <v>0</v>
      </c>
      <c r="G36" s="1">
        <f t="shared" si="0"/>
        <v>0</v>
      </c>
      <c r="H36" s="7">
        <f t="shared" si="1"/>
        <v>0</v>
      </c>
      <c r="J36" s="1">
        <f t="shared" si="2"/>
        <v>0</v>
      </c>
      <c r="K36" s="7">
        <f t="shared" si="3"/>
        <v>0</v>
      </c>
      <c r="L36">
        <v>1</v>
      </c>
      <c r="M36" s="1">
        <f t="shared" si="4"/>
        <v>4.56</v>
      </c>
      <c r="N36" s="7">
        <f t="shared" si="5"/>
        <v>182.39999999999998</v>
      </c>
      <c r="O36">
        <v>0</v>
      </c>
      <c r="P36" s="1">
        <f t="shared" si="6"/>
        <v>0</v>
      </c>
      <c r="Q36" s="7">
        <f t="shared" si="7"/>
        <v>0</v>
      </c>
      <c r="R36">
        <v>0</v>
      </c>
      <c r="S36" s="1">
        <f t="shared" si="8"/>
        <v>0</v>
      </c>
      <c r="T36" s="7">
        <f t="shared" si="9"/>
        <v>0</v>
      </c>
      <c r="U36">
        <v>0</v>
      </c>
      <c r="V36" s="1">
        <f t="shared" si="10"/>
        <v>0</v>
      </c>
      <c r="W36" s="7">
        <f t="shared" si="11"/>
        <v>0</v>
      </c>
      <c r="X36">
        <v>0</v>
      </c>
      <c r="Y36" s="1">
        <f t="shared" si="12"/>
        <v>0</v>
      </c>
      <c r="Z36" s="7">
        <f t="shared" si="13"/>
        <v>0</v>
      </c>
    </row>
    <row r="37" spans="1:26" ht="12.75">
      <c r="A37" t="s">
        <v>132</v>
      </c>
      <c r="B37" t="s">
        <v>133</v>
      </c>
      <c r="C37" t="s">
        <v>134</v>
      </c>
      <c r="D37" t="s">
        <v>135</v>
      </c>
      <c r="E37" s="1">
        <v>0.2232</v>
      </c>
      <c r="F37">
        <v>0</v>
      </c>
      <c r="G37" s="1">
        <f t="shared" si="0"/>
        <v>0</v>
      </c>
      <c r="H37" s="7">
        <f t="shared" si="1"/>
        <v>0</v>
      </c>
      <c r="I37">
        <v>1</v>
      </c>
      <c r="J37" s="1">
        <f t="shared" si="2"/>
        <v>0.2232</v>
      </c>
      <c r="K37" s="7">
        <f t="shared" si="3"/>
        <v>8.928</v>
      </c>
      <c r="L37">
        <v>0</v>
      </c>
      <c r="M37" s="1">
        <f t="shared" si="4"/>
        <v>0</v>
      </c>
      <c r="N37" s="7">
        <f t="shared" si="5"/>
        <v>0</v>
      </c>
      <c r="O37">
        <v>0</v>
      </c>
      <c r="P37" s="1">
        <f t="shared" si="6"/>
        <v>0</v>
      </c>
      <c r="Q37" s="7">
        <f t="shared" si="7"/>
        <v>0</v>
      </c>
      <c r="R37">
        <v>0</v>
      </c>
      <c r="S37" s="1">
        <f t="shared" si="8"/>
        <v>0</v>
      </c>
      <c r="T37" s="7">
        <f t="shared" si="9"/>
        <v>0</v>
      </c>
      <c r="U37">
        <v>0</v>
      </c>
      <c r="V37" s="1">
        <f t="shared" si="10"/>
        <v>0</v>
      </c>
      <c r="W37" s="7">
        <f t="shared" si="11"/>
        <v>0</v>
      </c>
      <c r="X37">
        <v>0</v>
      </c>
      <c r="Y37" s="1">
        <f t="shared" si="12"/>
        <v>0</v>
      </c>
      <c r="Z37" s="7">
        <f t="shared" si="13"/>
        <v>0</v>
      </c>
    </row>
    <row r="38" spans="1:26" s="8" customFormat="1" ht="12.75">
      <c r="A38" s="23" t="s">
        <v>4</v>
      </c>
      <c r="B38" s="12"/>
      <c r="C38" s="12"/>
      <c r="E38" s="9">
        <f>$C$5</f>
        <v>10.7845</v>
      </c>
      <c r="F38" s="8">
        <v>1</v>
      </c>
      <c r="G38" s="9">
        <f>F38*$E38</f>
        <v>10.7845</v>
      </c>
      <c r="H38" s="10">
        <f>G38*$B$1</f>
        <v>431.38</v>
      </c>
      <c r="I38" s="8">
        <v>1</v>
      </c>
      <c r="J38" s="9">
        <f>I38*$E38</f>
        <v>10.7845</v>
      </c>
      <c r="K38" s="10">
        <f>J38*$B$1</f>
        <v>431.38</v>
      </c>
      <c r="L38" s="8">
        <v>1</v>
      </c>
      <c r="M38" s="9">
        <f>L38*$E38</f>
        <v>10.7845</v>
      </c>
      <c r="N38" s="10">
        <f>M38*$B$1</f>
        <v>431.38</v>
      </c>
      <c r="O38" s="8">
        <v>1</v>
      </c>
      <c r="P38" s="9">
        <f>O38*$E38</f>
        <v>10.7845</v>
      </c>
      <c r="Q38" s="10">
        <f>P38*$B$1</f>
        <v>431.38</v>
      </c>
      <c r="R38" s="8">
        <v>0</v>
      </c>
      <c r="S38" s="9">
        <f t="shared" si="8"/>
        <v>0</v>
      </c>
      <c r="T38" s="10">
        <f>S38*$B$1</f>
        <v>0</v>
      </c>
      <c r="U38" s="8">
        <v>0</v>
      </c>
      <c r="V38" s="9">
        <f t="shared" si="10"/>
        <v>0</v>
      </c>
      <c r="W38" s="10">
        <f>V38*$B$1</f>
        <v>0</v>
      </c>
      <c r="X38" s="8">
        <v>0</v>
      </c>
      <c r="Y38" s="9">
        <f t="shared" si="12"/>
        <v>0</v>
      </c>
      <c r="Z38" s="10">
        <f>Y38*$B$1</f>
        <v>0</v>
      </c>
    </row>
    <row r="39" spans="1:26" ht="12.75">
      <c r="A39" t="s">
        <v>9</v>
      </c>
      <c r="G39" s="1">
        <f>SUM(G8:G38)</f>
        <v>24.567500000000003</v>
      </c>
      <c r="H39" s="7">
        <f t="shared" si="1"/>
        <v>982.7</v>
      </c>
      <c r="J39" s="1">
        <f>SUM(J8:J38)</f>
        <v>29.6077</v>
      </c>
      <c r="K39" s="7">
        <f t="shared" si="3"/>
        <v>1184.308</v>
      </c>
      <c r="M39" s="1">
        <f>SUM(M8:M38)</f>
        <v>45.4765</v>
      </c>
      <c r="N39" s="7">
        <f t="shared" si="5"/>
        <v>1819.06</v>
      </c>
      <c r="P39" s="1">
        <f>SUM(P8:P38)</f>
        <v>24.1525</v>
      </c>
      <c r="Q39" s="7">
        <f t="shared" si="7"/>
        <v>966.1</v>
      </c>
      <c r="S39" s="1">
        <f>SUM(S8:S38)</f>
        <v>5.712</v>
      </c>
      <c r="T39" s="7">
        <f t="shared" si="9"/>
        <v>228.48</v>
      </c>
      <c r="V39" s="1">
        <f>SUM(V8:V38)</f>
        <v>6.162</v>
      </c>
      <c r="W39" s="7">
        <f t="shared" si="11"/>
        <v>246.48</v>
      </c>
      <c r="Y39" s="1">
        <f>SUM(Y8:Y38)</f>
        <v>9.592</v>
      </c>
      <c r="Z39" s="7">
        <f t="shared" si="13"/>
        <v>383.68</v>
      </c>
    </row>
    <row r="40" spans="3:17" ht="12.75">
      <c r="C40" t="s">
        <v>99</v>
      </c>
      <c r="H40" s="7">
        <f>25*$B$1</f>
        <v>1000</v>
      </c>
      <c r="K40" s="7">
        <f>25*$B$1</f>
        <v>1000</v>
      </c>
      <c r="N40" s="7">
        <f>25*$B$1</f>
        <v>1000</v>
      </c>
      <c r="Q40" s="7">
        <f>25*$B$1</f>
        <v>1000</v>
      </c>
    </row>
    <row r="41" spans="3:17" ht="12.75">
      <c r="C41" t="s">
        <v>100</v>
      </c>
      <c r="H41" s="7">
        <f>H39-H40</f>
        <v>-17.299999999999955</v>
      </c>
      <c r="K41" s="7">
        <f>K39-K40</f>
        <v>184.308</v>
      </c>
      <c r="N41" s="7">
        <f>N39-N40</f>
        <v>819.06</v>
      </c>
      <c r="Q41" s="7">
        <f>Q39-Q40</f>
        <v>-33.89999999999998</v>
      </c>
    </row>
  </sheetData>
  <printOptions/>
  <pageMargins left="0.75" right="0.75" top="1" bottom="1" header="0.5" footer="0.5"/>
  <pageSetup fitToWidth="2" orientation="landscape" scale="95"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Dunmire</dc:creator>
  <cp:keywords/>
  <dc:description/>
  <cp:lastModifiedBy>Jerry Dunmire</cp:lastModifiedBy>
  <cp:lastPrinted>2003-01-25T23:12:25Z</cp:lastPrinted>
  <dcterms:created xsi:type="dcterms:W3CDTF">2003-01-20T00:08:41Z</dcterms:created>
  <dcterms:modified xsi:type="dcterms:W3CDTF">2003-02-20T17:37:25Z</dcterms:modified>
  <cp:category/>
  <cp:version/>
  <cp:contentType/>
  <cp:contentStatus/>
</cp:coreProperties>
</file>